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1820" yWindow="360" windowWidth="12180" windowHeight="9735"/>
  </bookViews>
  <sheets>
    <sheet name="Interactive Tools" sheetId="3" r:id="rId1"/>
  </sheets>
  <definedNames>
    <definedName name="ExternalData_1" localSheetId="0">'Interactive Tools'!$A$1:$Q$87</definedName>
    <definedName name="ExternalData_2" localSheetId="0">'Interactive Tools'!$U$1:$AK$87</definedName>
    <definedName name="ExternalData_3" localSheetId="0">'Interactive Tools'!$A$1:$Q$87</definedName>
  </definedNames>
  <calcPr calcId="145621"/>
</workbook>
</file>

<file path=xl/calcChain.xml><?xml version="1.0" encoding="utf-8"?>
<calcChain xmlns="http://schemas.openxmlformats.org/spreadsheetml/2006/main">
  <c r="R73" i="3" l="1"/>
  <c r="R75" i="3" s="1"/>
  <c r="R74" i="3" l="1"/>
  <c r="R85" i="3"/>
  <c r="R82" i="3"/>
  <c r="R79" i="3"/>
  <c r="R76" i="3"/>
  <c r="AU13" i="3"/>
  <c r="AU12" i="3"/>
  <c r="AU11" i="3"/>
  <c r="AU10" i="3"/>
  <c r="AU9" i="3"/>
  <c r="AU8" i="3"/>
  <c r="AU7" i="3"/>
  <c r="AU6" i="3"/>
  <c r="AU4" i="3"/>
  <c r="AU5" i="3"/>
  <c r="AU3" i="3"/>
  <c r="R86" i="3" l="1"/>
  <c r="AL86" i="3" s="1"/>
  <c r="R87" i="3"/>
  <c r="AL87" i="3" s="1"/>
  <c r="R83" i="3"/>
  <c r="AL83" i="3" s="1"/>
  <c r="R84" i="3"/>
  <c r="AL84" i="3" s="1"/>
  <c r="R80" i="3"/>
  <c r="AL80" i="3" s="1"/>
  <c r="R81" i="3"/>
  <c r="AL81" i="3" s="1"/>
  <c r="R77" i="3"/>
  <c r="AL77" i="3" s="1"/>
  <c r="R78" i="3"/>
  <c r="AL78" i="3" s="1"/>
  <c r="AM7" i="3"/>
  <c r="AL8" i="3"/>
  <c r="AL10" i="3"/>
  <c r="AL12" i="3"/>
  <c r="AL14" i="3"/>
  <c r="AL16" i="3"/>
  <c r="AL18" i="3"/>
  <c r="AL20" i="3"/>
  <c r="AL22" i="3"/>
  <c r="AL24" i="3"/>
  <c r="AL26" i="3"/>
  <c r="AL28" i="3"/>
  <c r="AL30" i="3"/>
  <c r="AL32" i="3"/>
  <c r="AL34" i="3"/>
  <c r="AL36" i="3"/>
  <c r="AL38" i="3"/>
  <c r="AL40" i="3"/>
  <c r="AL42" i="3"/>
  <c r="AL44" i="3"/>
  <c r="AL46" i="3"/>
  <c r="AL48" i="3"/>
  <c r="AL50" i="3"/>
  <c r="AL52" i="3"/>
  <c r="AL54" i="3"/>
  <c r="AL56" i="3"/>
  <c r="AL58" i="3"/>
  <c r="AL60" i="3"/>
  <c r="AL62" i="3"/>
  <c r="AL64" i="3"/>
  <c r="AL66" i="3"/>
  <c r="AL68" i="3"/>
  <c r="AL70" i="3"/>
  <c r="AL72" i="3"/>
  <c r="AL85" i="3"/>
  <c r="AL82" i="3"/>
  <c r="AL79" i="3"/>
  <c r="AL76" i="3"/>
  <c r="R71" i="3"/>
  <c r="AL71" i="3" s="1"/>
  <c r="R69" i="3"/>
  <c r="AL69" i="3" s="1"/>
  <c r="R67" i="3"/>
  <c r="AL67" i="3" s="1"/>
  <c r="R65" i="3"/>
  <c r="AL65" i="3" s="1"/>
  <c r="R63" i="3"/>
  <c r="AL63" i="3" s="1"/>
  <c r="R61" i="3"/>
  <c r="AL61" i="3" s="1"/>
  <c r="R59" i="3"/>
  <c r="AL59" i="3" s="1"/>
  <c r="R57" i="3"/>
  <c r="AL57" i="3" s="1"/>
  <c r="R55" i="3"/>
  <c r="AL55" i="3" s="1"/>
  <c r="R53" i="3"/>
  <c r="AL53" i="3" s="1"/>
  <c r="R51" i="3"/>
  <c r="AL51" i="3" s="1"/>
  <c r="R49" i="3"/>
  <c r="AL49" i="3" s="1"/>
  <c r="R47" i="3"/>
  <c r="AL47" i="3" s="1"/>
  <c r="R45" i="3"/>
  <c r="AL45" i="3" s="1"/>
  <c r="R43" i="3"/>
  <c r="AL43" i="3" s="1"/>
  <c r="R41" i="3"/>
  <c r="AL41" i="3" s="1"/>
  <c r="R39" i="3"/>
  <c r="AL39" i="3" s="1"/>
  <c r="R37" i="3"/>
  <c r="AL37" i="3" s="1"/>
  <c r="R35" i="3"/>
  <c r="AL35" i="3" s="1"/>
  <c r="R33" i="3"/>
  <c r="AL33" i="3" s="1"/>
  <c r="R31" i="3"/>
  <c r="AL31" i="3" s="1"/>
  <c r="R29" i="3"/>
  <c r="AL29" i="3" s="1"/>
  <c r="R27" i="3"/>
  <c r="AL27" i="3" s="1"/>
  <c r="R25" i="3"/>
  <c r="AL25" i="3" s="1"/>
  <c r="R23" i="3"/>
  <c r="AL23" i="3" s="1"/>
  <c r="R21" i="3"/>
  <c r="AL21" i="3" s="1"/>
  <c r="R19" i="3"/>
  <c r="AL19" i="3" s="1"/>
  <c r="R17" i="3"/>
  <c r="AL17" i="3" s="1"/>
  <c r="R15" i="3"/>
  <c r="AL15" i="3" s="1"/>
  <c r="R13" i="3"/>
  <c r="AL13" i="3" s="1"/>
  <c r="R11" i="3"/>
  <c r="AL11" i="3" s="1"/>
  <c r="R9" i="3"/>
  <c r="AL9" i="3" s="1"/>
  <c r="R7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L7" i="3" l="1"/>
  <c r="AP25" i="3"/>
  <c r="AL74" i="3"/>
  <c r="AP29" i="3"/>
  <c r="AL73" i="3"/>
  <c r="AP22" i="3" l="1"/>
  <c r="AP26" i="3"/>
  <c r="AP35" i="3"/>
  <c r="AL75" i="3"/>
  <c r="AQ39" i="3" s="1"/>
  <c r="AR39" i="3" s="1"/>
  <c r="AP40" i="3"/>
  <c r="AP21" i="3"/>
  <c r="AP41" i="3"/>
  <c r="AP37" i="3"/>
  <c r="AP31" i="3"/>
  <c r="AP28" i="3"/>
  <c r="AP6" i="3"/>
  <c r="AP20" i="3"/>
  <c r="AP19" i="3"/>
  <c r="AP3" i="3"/>
  <c r="AP30" i="3"/>
  <c r="AP14" i="3"/>
  <c r="AP39" i="3"/>
  <c r="AP27" i="3"/>
  <c r="AP13" i="3"/>
  <c r="AP16" i="3"/>
  <c r="AP7" i="3"/>
  <c r="AP8" i="3"/>
  <c r="AP34" i="3"/>
  <c r="AP32" i="3"/>
  <c r="AP18" i="3"/>
  <c r="AP9" i="3"/>
  <c r="AP11" i="3"/>
  <c r="AP23" i="3"/>
  <c r="AP12" i="3"/>
  <c r="AP33" i="3"/>
  <c r="AP42" i="3"/>
  <c r="AP5" i="3"/>
  <c r="AP36" i="3"/>
  <c r="AP15" i="3"/>
  <c r="AP24" i="3"/>
  <c r="AP43" i="3"/>
  <c r="AP10" i="3"/>
  <c r="AP4" i="3"/>
  <c r="AP17" i="3"/>
  <c r="AP38" i="3"/>
  <c r="AQ11" i="3" l="1"/>
  <c r="AR11" i="3" s="1"/>
  <c r="AQ24" i="3"/>
  <c r="AR24" i="3" s="1"/>
  <c r="AQ43" i="3"/>
  <c r="AR43" i="3" s="1"/>
  <c r="AQ3" i="3"/>
  <c r="AR3" i="3" s="1"/>
  <c r="AQ34" i="3"/>
  <c r="AR34" i="3" s="1"/>
  <c r="AQ28" i="3"/>
  <c r="AR28" i="3" s="1"/>
  <c r="AQ26" i="3"/>
  <c r="AR26" i="3" s="1"/>
  <c r="AQ25" i="3"/>
  <c r="AR25" i="3" s="1"/>
  <c r="AQ7" i="3"/>
  <c r="AR7" i="3" s="1"/>
  <c r="AQ13" i="3"/>
  <c r="AR13" i="3" s="1"/>
  <c r="AQ17" i="3"/>
  <c r="AR17" i="3" s="1"/>
  <c r="AQ20" i="3"/>
  <c r="AR20" i="3" s="1"/>
  <c r="AQ32" i="3"/>
  <c r="AR32" i="3" s="1"/>
  <c r="AQ19" i="3"/>
  <c r="AR19" i="3" s="1"/>
  <c r="AQ31" i="3"/>
  <c r="AR31" i="3" s="1"/>
  <c r="AQ18" i="3"/>
  <c r="AR18" i="3" s="1"/>
  <c r="AQ9" i="3"/>
  <c r="AR9" i="3" s="1"/>
  <c r="AQ40" i="3"/>
  <c r="AR40" i="3" s="1"/>
  <c r="AQ16" i="3"/>
  <c r="AR16" i="3" s="1"/>
  <c r="AQ38" i="3"/>
  <c r="AR38" i="3" s="1"/>
  <c r="AQ4" i="3"/>
  <c r="AR4" i="3" s="1"/>
  <c r="AQ10" i="3"/>
  <c r="AR10" i="3" s="1"/>
  <c r="AQ42" i="3"/>
  <c r="AR42" i="3" s="1"/>
  <c r="AQ29" i="3"/>
  <c r="AR29" i="3" s="1"/>
  <c r="AQ33" i="3"/>
  <c r="AR33" i="3" s="1"/>
  <c r="AQ12" i="3"/>
  <c r="AR12" i="3" s="1"/>
  <c r="AQ41" i="3"/>
  <c r="AR41" i="3" s="1"/>
  <c r="AQ37" i="3"/>
  <c r="AR37" i="3" s="1"/>
  <c r="AQ23" i="3"/>
  <c r="AR23" i="3" s="1"/>
  <c r="AQ14" i="3"/>
  <c r="AR14" i="3" s="1"/>
  <c r="AQ22" i="3"/>
  <c r="AR22" i="3" s="1"/>
  <c r="AQ27" i="3"/>
  <c r="AR27" i="3" s="1"/>
  <c r="AQ30" i="3"/>
  <c r="AR30" i="3" s="1"/>
  <c r="AQ8" i="3"/>
  <c r="AR8" i="3" s="1"/>
  <c r="AQ21" i="3"/>
  <c r="AR21" i="3" s="1"/>
  <c r="AQ5" i="3"/>
  <c r="AR5" i="3" s="1"/>
  <c r="AQ6" i="3"/>
  <c r="AR6" i="3" s="1"/>
  <c r="AQ35" i="3"/>
  <c r="AR35" i="3" s="1"/>
  <c r="AQ15" i="3"/>
  <c r="AR15" i="3" s="1"/>
  <c r="AQ36" i="3"/>
  <c r="AR36" i="3" s="1"/>
</calcChain>
</file>

<file path=xl/connections.xml><?xml version="1.0" encoding="utf-8"?>
<connections xmlns="http://schemas.openxmlformats.org/spreadsheetml/2006/main">
  <connection id="1" name="Connection11" type="4" refreshedVersion="4" background="1" saveData="1">
    <webPr sourceData="1" parsePre="1" consecutive="1" xl2000="1" url="file://C:\Users\ketchumj\AppData\Local\Temp\SAS Temporary Files\_TD13656_CH-0114_\sashtml.htm#IDX179" htmlTables="1">
      <tables count="1">
        <x v="225"/>
      </tables>
    </webPr>
  </connection>
  <connection id="2" name="Connection2" type="4" refreshedVersion="4" background="1" saveData="1">
    <webPr sourceData="1" parsePre="1" consecutive="1" xl2000="1" url="file://C:\Users\ketchumj\AppData\Local\Temp\SAS Temporary Files\_TD13656_CH-0114_\sashtml.htm#IDX179" htmlTables="1">
      <tables count="1">
        <x v="225"/>
      </tables>
    </webPr>
  </connection>
  <connection id="3" name="Connection3" type="4" refreshedVersion="4" background="1" saveData="1">
    <webPr sourceData="1" parsePre="1" consecutive="1" xl2000="1" url="file://C:\Users\ketchumj\AppData\Local\Temp\SAS Temporary Files\_TD13656_CH-0114_\sashtml.htm#IDX179" htmlTables="1">
      <tables count="1">
        <x v="225"/>
      </tables>
    </webPr>
  </connection>
</connections>
</file>

<file path=xl/sharedStrings.xml><?xml version="1.0" encoding="utf-8"?>
<sst xmlns="http://schemas.openxmlformats.org/spreadsheetml/2006/main" count="650" uniqueCount="107">
  <si>
    <t>Effect</t>
  </si>
  <si>
    <t>Race_var</t>
  </si>
  <si>
    <t>Mar_var</t>
  </si>
  <si>
    <t>Live_var</t>
  </si>
  <si>
    <t>Emp_var</t>
  </si>
  <si>
    <t>Edu_var</t>
  </si>
  <si>
    <t>pay_var</t>
  </si>
  <si>
    <t>CTComp_var</t>
  </si>
  <si>
    <t>Sex</t>
  </si>
  <si>
    <t>Substance Problem</t>
  </si>
  <si>
    <t>Use</t>
  </si>
  <si>
    <t>Punctate/Petechial Hemorrhages</t>
  </si>
  <si>
    <t>Intraventricular Hemorrhage</t>
  </si>
  <si>
    <t>Estimate</t>
  </si>
  <si>
    <t>Standard</t>
  </si>
  <si>
    <t>Error</t>
  </si>
  <si>
    <t>DF</t>
  </si>
  <si>
    <t>t Value</t>
  </si>
  <si>
    <t>Pr &gt; |t|</t>
  </si>
  <si>
    <t>Intercept</t>
  </si>
  <si>
    <t>&lt;.0001</t>
  </si>
  <si>
    <t>Time</t>
  </si>
  <si>
    <t>Time*Time</t>
  </si>
  <si>
    <t>Female</t>
  </si>
  <si>
    <t>Male</t>
  </si>
  <si>
    <t>.</t>
  </si>
  <si>
    <t>Time*Sex</t>
  </si>
  <si>
    <t>Time*Time*Sex</t>
  </si>
  <si>
    <t>Not White</t>
  </si>
  <si>
    <t>White</t>
  </si>
  <si>
    <t>Time*Race_var</t>
  </si>
  <si>
    <t>Time*Time*Race_var</t>
  </si>
  <si>
    <t>Married</t>
  </si>
  <si>
    <t>Not Married</t>
  </si>
  <si>
    <t>Time*Mar_var</t>
  </si>
  <si>
    <t>Time*Time*Mar_var</t>
  </si>
  <si>
    <t>Alone/Roommate</t>
  </si>
  <si>
    <t>Other</t>
  </si>
  <si>
    <t>Time*Live_var</t>
  </si>
  <si>
    <t>Time*Time*Live_var</t>
  </si>
  <si>
    <t>PROBLEMUse</t>
  </si>
  <si>
    <t>No</t>
  </si>
  <si>
    <t>Yes</t>
  </si>
  <si>
    <t>Time*PROBLEMUse</t>
  </si>
  <si>
    <t>Time*Time*PROBLEMUse</t>
  </si>
  <si>
    <t>Not Productive</t>
  </si>
  <si>
    <t>Productive</t>
  </si>
  <si>
    <t>Time*Emp_var</t>
  </si>
  <si>
    <t>Time*Time*Emp_var</t>
  </si>
  <si>
    <t>&gt; HS</t>
  </si>
  <si>
    <t>HS or less</t>
  </si>
  <si>
    <t>Time*Edu_var</t>
  </si>
  <si>
    <t>Time*Time*Edu_var</t>
  </si>
  <si>
    <t>Medicare/Medicaid</t>
  </si>
  <si>
    <t>Time*pay_var</t>
  </si>
  <si>
    <t>Time*Time*pay_var</t>
  </si>
  <si>
    <t>Time*CTComp_var</t>
  </si>
  <si>
    <t>Time*Time*CTComp_var</t>
  </si>
  <si>
    <t>CTPunctate</t>
  </si>
  <si>
    <t>Time*CTPunctate</t>
  </si>
  <si>
    <t>Time*Time*CTPunctate</t>
  </si>
  <si>
    <t>CTIntraventricular</t>
  </si>
  <si>
    <t>Time*CTIntraventricu</t>
  </si>
  <si>
    <t>Time*Time*CTIntraven</t>
  </si>
  <si>
    <t>AGE</t>
  </si>
  <si>
    <t>Time*AGE</t>
  </si>
  <si>
    <t>Time*Time*AGE</t>
  </si>
  <si>
    <t>LOSRehab</t>
  </si>
  <si>
    <t>Time*LOSRehab</t>
  </si>
  <si>
    <t>Time*Time*LOSRehab</t>
  </si>
  <si>
    <t>FIMMOTD</t>
  </si>
  <si>
    <t>Time*FIMMOTD</t>
  </si>
  <si>
    <t>Time*Time*FIMMOTD</t>
  </si>
  <si>
    <t>FIMCOGD</t>
  </si>
  <si>
    <t>Time*FIMCOGD</t>
  </si>
  <si>
    <t>Time*Time*FIMCOGD</t>
  </si>
  <si>
    <t>DRSd</t>
  </si>
  <si>
    <t>Time*DRSd</t>
  </si>
  <si>
    <t>Time*Time*DRSd</t>
  </si>
  <si>
    <t>Race</t>
  </si>
  <si>
    <t>Pre-Injury Marital Status</t>
  </si>
  <si>
    <t>Pre-Injury Living Situtation</t>
  </si>
  <si>
    <t>Pre-Injury Substance Abuse</t>
  </si>
  <si>
    <t>Pre-Injury Employment Status</t>
  </si>
  <si>
    <t>Pre-Injury Level of Education</t>
  </si>
  <si>
    <t>Payer</t>
  </si>
  <si>
    <t>CT Compression</t>
  </si>
  <si>
    <t>CT Punctate</t>
  </si>
  <si>
    <t>DRS: Solution for Fixed Effects</t>
  </si>
  <si>
    <t>SRS: Solution for Fixed Effects</t>
  </si>
  <si>
    <t>DRS</t>
  </si>
  <si>
    <t>SRS logit</t>
  </si>
  <si>
    <t>SRS prob</t>
  </si>
  <si>
    <t>Model Predicted Values</t>
  </si>
  <si>
    <t>Predictor Variables</t>
  </si>
  <si>
    <t>Enter Value</t>
  </si>
  <si>
    <t>More than HS</t>
  </si>
  <si>
    <t>HS or Less</t>
  </si>
  <si>
    <t>Not Medicare/Medicaid</t>
  </si>
  <si>
    <t>FIM Motor Discharge (13-91)</t>
  </si>
  <si>
    <t>FIM Cognitive Discharge (5-35)</t>
  </si>
  <si>
    <t>DRS Discharge (0-29)</t>
  </si>
  <si>
    <t>Not Alone</t>
  </si>
  <si>
    <t>Select Values</t>
  </si>
  <si>
    <t>LOS Rehabilitation (≥ 0)</t>
  </si>
  <si>
    <t>CT Intraventricular Hemorrhage</t>
  </si>
  <si>
    <t>Age at Injury (16-94)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</si>
</sst>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2" fontId="3" fillId="2" borderId="0" xfId="0" applyNumberFormat="1" applyFont="1" applyFill="1" applyAlignment="1" applyProtection="1">
      <alignment vertical="center"/>
      <protection locked="0"/>
    </xf>
    <xf numFmtId="2" fontId="2" fillId="2" borderId="0" xfId="0" applyNumberFormat="1" applyFont="1" applyFill="1" applyAlignment="1" applyProtection="1">
      <alignment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2" fontId="2" fillId="2" borderId="0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2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DRS</c:v>
          </c:tx>
          <c:spPr>
            <a:ln w="38100"/>
          </c:spPr>
          <c:marker>
            <c:symbol val="none"/>
          </c:marker>
          <c:dPt>
            <c:idx val="0"/>
            <c:marker>
              <c:symbol val="auto"/>
            </c:marker>
            <c:bubble3D val="0"/>
          </c:dPt>
          <c:dPt>
            <c:idx val="10"/>
            <c:marker>
              <c:symbol val="auto"/>
            </c:marker>
            <c:bubble3D val="0"/>
          </c:dPt>
          <c:dPt>
            <c:idx val="40"/>
            <c:marker>
              <c:symbol val="auto"/>
            </c:marker>
            <c:bubble3D val="0"/>
          </c:dPt>
          <c:dLbls>
            <c:dLbl>
              <c:idx val="0"/>
              <c:layout>
                <c:manualLayout>
                  <c:x val="-1.2780385374066982E-2"/>
                  <c:y val="6.7839951251079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383825189429668E-2"/>
                  <c:y val="5.6749980096232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3.3293274448257769E-2"/>
                  <c:y val="4.6091257244461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'Interactive Tools'!$AO$3:$AO$43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'Interactive Tools'!$AP$3:$AP$43</c:f>
              <c:numCache>
                <c:formatCode>0.00</c:formatCode>
                <c:ptCount val="41"/>
                <c:pt idx="0">
                  <c:v>2.3159648900000005</c:v>
                </c:pt>
                <c:pt idx="1">
                  <c:v>2.2945126458000003</c:v>
                </c:pt>
                <c:pt idx="2">
                  <c:v>2.2745743391999991</c:v>
                </c:pt>
                <c:pt idx="3">
                  <c:v>2.2561499701999996</c:v>
                </c:pt>
                <c:pt idx="4">
                  <c:v>2.2392395388000002</c:v>
                </c:pt>
                <c:pt idx="5">
                  <c:v>2.2238430450000002</c:v>
                </c:pt>
                <c:pt idx="6">
                  <c:v>2.2099604888000002</c:v>
                </c:pt>
                <c:pt idx="7">
                  <c:v>2.1975918701999988</c:v>
                </c:pt>
                <c:pt idx="8">
                  <c:v>2.1867371892000009</c:v>
                </c:pt>
                <c:pt idx="9">
                  <c:v>2.177396445799999</c:v>
                </c:pt>
                <c:pt idx="10">
                  <c:v>2.1695696399999989</c:v>
                </c:pt>
                <c:pt idx="11">
                  <c:v>2.1632567718000004</c:v>
                </c:pt>
                <c:pt idx="12">
                  <c:v>2.1584578412000002</c:v>
                </c:pt>
                <c:pt idx="13">
                  <c:v>2.1551728481999999</c:v>
                </c:pt>
                <c:pt idx="14">
                  <c:v>2.1534017928</c:v>
                </c:pt>
                <c:pt idx="15">
                  <c:v>2.1531446750000001</c:v>
                </c:pt>
                <c:pt idx="16">
                  <c:v>2.1544014947999997</c:v>
                </c:pt>
                <c:pt idx="17">
                  <c:v>2.1571722521999996</c:v>
                </c:pt>
                <c:pt idx="18">
                  <c:v>2.1614569471999983</c:v>
                </c:pt>
                <c:pt idx="19">
                  <c:v>2.1672555797999999</c:v>
                </c:pt>
                <c:pt idx="20">
                  <c:v>2.1745681500000007</c:v>
                </c:pt>
                <c:pt idx="21">
                  <c:v>2.183394657800001</c:v>
                </c:pt>
                <c:pt idx="22">
                  <c:v>2.1937351032000012</c:v>
                </c:pt>
                <c:pt idx="23">
                  <c:v>2.2055894862000001</c:v>
                </c:pt>
                <c:pt idx="24">
                  <c:v>2.2189578067999998</c:v>
                </c:pt>
                <c:pt idx="25">
                  <c:v>2.2338400649999999</c:v>
                </c:pt>
                <c:pt idx="26">
                  <c:v>2.2502362608000004</c:v>
                </c:pt>
                <c:pt idx="27">
                  <c:v>2.2681463941999995</c:v>
                </c:pt>
                <c:pt idx="28">
                  <c:v>2.2875704652000008</c:v>
                </c:pt>
                <c:pt idx="29">
                  <c:v>2.3085084737999981</c:v>
                </c:pt>
                <c:pt idx="30">
                  <c:v>2.3309604200000003</c:v>
                </c:pt>
                <c:pt idx="31">
                  <c:v>2.3549263037999997</c:v>
                </c:pt>
                <c:pt idx="32">
                  <c:v>2.3804061252000008</c:v>
                </c:pt>
                <c:pt idx="33">
                  <c:v>2.4073998841999993</c:v>
                </c:pt>
                <c:pt idx="34">
                  <c:v>2.4359075808000004</c:v>
                </c:pt>
                <c:pt idx="35">
                  <c:v>2.4659292150000018</c:v>
                </c:pt>
                <c:pt idx="36">
                  <c:v>2.4974647868000015</c:v>
                </c:pt>
                <c:pt idx="37">
                  <c:v>2.5305142962000016</c:v>
                </c:pt>
                <c:pt idx="38">
                  <c:v>2.5650777431999994</c:v>
                </c:pt>
                <c:pt idx="39">
                  <c:v>2.6011551277999998</c:v>
                </c:pt>
                <c:pt idx="40">
                  <c:v>2.6387464500000002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23008"/>
        <c:axId val="64013440"/>
      </c:scatterChart>
      <c:valAx>
        <c:axId val="63723008"/>
        <c:scaling>
          <c:orientation val="minMax"/>
          <c:max val="5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Post Injury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013440"/>
        <c:crosses val="autoZero"/>
        <c:crossBetween val="midCat"/>
      </c:valAx>
      <c:valAx>
        <c:axId val="6401344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DRS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6372300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28575">
      <a:solidFill>
        <a:schemeClr val="tx1"/>
      </a:solidFill>
    </a:ln>
  </c:spPr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SRS probability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SRS prob</c:v>
          </c:tx>
          <c:spPr>
            <a:ln w="38100"/>
          </c:spPr>
          <c:marker>
            <c:symbol val="none"/>
          </c:marker>
          <c:dPt>
            <c:idx val="0"/>
            <c:marker>
              <c:symbol val="auto"/>
            </c:marker>
            <c:bubble3D val="0"/>
          </c:dPt>
          <c:dPt>
            <c:idx val="10"/>
            <c:marker>
              <c:symbol val="auto"/>
            </c:marker>
            <c:bubble3D val="0"/>
          </c:dPt>
          <c:dPt>
            <c:idx val="40"/>
            <c:marker>
              <c:symbol val="auto"/>
            </c:marker>
            <c:bubble3D val="0"/>
          </c:dPt>
          <c:dLbls>
            <c:dLbl>
              <c:idx val="0"/>
              <c:layout>
                <c:manualLayout>
                  <c:x val="-8.7912087912087912E-3"/>
                  <c:y val="3.816793893129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076629275462503E-2"/>
                  <c:y val="6.4701601275760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3.3008198932976782E-2"/>
                  <c:y val="6.8852207532351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'Interactive Tools'!$AO$3:$AO$43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'Interactive Tools'!$AR$3:$AR$43</c:f>
              <c:numCache>
                <c:formatCode>0.00</c:formatCode>
                <c:ptCount val="41"/>
                <c:pt idx="0">
                  <c:v>0.63147698486672155</c:v>
                </c:pt>
                <c:pt idx="1">
                  <c:v>0.63784868977192588</c:v>
                </c:pt>
                <c:pt idx="2">
                  <c:v>0.64384191043845762</c:v>
                </c:pt>
                <c:pt idx="3">
                  <c:v>0.64946238770454146</c:v>
                </c:pt>
                <c:pt idx="4">
                  <c:v>0.654715978248398</c:v>
                </c:pt>
                <c:pt idx="5">
                  <c:v>0.65960856535124601</c:v>
                </c:pt>
                <c:pt idx="6">
                  <c:v>0.66414597896498639</c:v>
                </c:pt>
                <c:pt idx="7">
                  <c:v>0.66833392453679907</c:v>
                </c:pt>
                <c:pt idx="8">
                  <c:v>0.67217792000040089</c:v>
                </c:pt>
                <c:pt idx="9">
                  <c:v>0.67568324032369342</c:v>
                </c:pt>
                <c:pt idx="10">
                  <c:v>0.67885486900102354</c:v>
                </c:pt>
                <c:pt idx="11">
                  <c:v>0.68169745589175201</c:v>
                </c:pt>
                <c:pt idx="12">
                  <c:v>0.68421528083221861</c:v>
                </c:pt>
                <c:pt idx="13">
                  <c:v>0.6864122224828515</c:v>
                </c:pt>
                <c:pt idx="14">
                  <c:v>0.68829173191388104</c:v>
                </c:pt>
                <c:pt idx="15">
                  <c:v>0.68985681048010983</c:v>
                </c:pt>
                <c:pt idx="16">
                  <c:v>0.69110999158593867</c:v>
                </c:pt>
                <c:pt idx="17">
                  <c:v>0.69205332599527314</c:v>
                </c:pt>
                <c:pt idx="18">
                  <c:v>0.69268837039613962</c:v>
                </c:pt>
                <c:pt idx="19">
                  <c:v>0.69301617898617696</c:v>
                </c:pt>
                <c:pt idx="20">
                  <c:v>0.69303729790221869</c:v>
                </c:pt>
                <c:pt idx="21">
                  <c:v>0.69275176237462077</c:v>
                </c:pt>
                <c:pt idx="22">
                  <c:v>0.69215909654462549</c:v>
                </c:pt>
                <c:pt idx="23">
                  <c:v>0.69125831594079012</c:v>
                </c:pt>
                <c:pt idx="24">
                  <c:v>0.69004793266822551</c:v>
                </c:pt>
                <c:pt idx="25">
                  <c:v>0.68852596342207018</c:v>
                </c:pt>
                <c:pt idx="26">
                  <c:v>0.68668994049408782</c:v>
                </c:pt>
                <c:pt idx="27">
                  <c:v>0.684536925998386</c:v>
                </c:pt>
                <c:pt idx="28">
                  <c:v>0.68206352959873506</c:v>
                </c:pt>
                <c:pt idx="29">
                  <c:v>0.67926593007533775</c:v>
                </c:pt>
                <c:pt idx="30">
                  <c:v>0.67613990112262579</c:v>
                </c:pt>
                <c:pt idx="31">
                  <c:v>0.67268084182084276</c:v>
                </c:pt>
                <c:pt idx="32">
                  <c:v>0.66888381227174731</c:v>
                </c:pt>
                <c:pt idx="33">
                  <c:v>0.66474357493131775</c:v>
                </c:pt>
                <c:pt idx="34">
                  <c:v>0.66025464220809893</c:v>
                </c:pt>
                <c:pt idx="35">
                  <c:v>0.65541133092262993</c:v>
                </c:pt>
                <c:pt idx="36">
                  <c:v>0.65020782423869705</c:v>
                </c:pt>
                <c:pt idx="37">
                  <c:v>0.64463824167790551</c:v>
                </c:pt>
                <c:pt idx="38">
                  <c:v>0.63869671781181869</c:v>
                </c:pt>
                <c:pt idx="39">
                  <c:v>0.63237749018677558</c:v>
                </c:pt>
                <c:pt idx="40">
                  <c:v>0.62567499697120754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27104"/>
        <c:axId val="96529024"/>
      </c:scatterChart>
      <c:valAx>
        <c:axId val="96527104"/>
        <c:scaling>
          <c:orientation val="minMax"/>
          <c:max val="5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Post Injury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529024"/>
        <c:crosses val="autoZero"/>
        <c:crossBetween val="midCat"/>
      </c:valAx>
      <c:valAx>
        <c:axId val="965290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(Independent)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96527104"/>
        <c:crosses val="autoZero"/>
        <c:crossBetween val="midCat"/>
        <c:majorUnit val="0.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SRS logit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SRS prob</c:v>
          </c:tx>
          <c:spPr>
            <a:ln w="38100"/>
          </c:spPr>
          <c:marker>
            <c:symbol val="none"/>
          </c:marker>
          <c:dPt>
            <c:idx val="0"/>
            <c:marker>
              <c:symbol val="auto"/>
            </c:marker>
            <c:bubble3D val="0"/>
          </c:dPt>
          <c:dPt>
            <c:idx val="10"/>
            <c:marker>
              <c:symbol val="auto"/>
            </c:marker>
            <c:bubble3D val="0"/>
          </c:dPt>
          <c:dPt>
            <c:idx val="40"/>
            <c:marker>
              <c:symbol val="auto"/>
            </c:marker>
            <c:bubble3D val="0"/>
          </c:dPt>
          <c:dLbls>
            <c:dLbl>
              <c:idx val="0"/>
              <c:layout>
                <c:manualLayout>
                  <c:x val="-8.7912087912087912E-3"/>
                  <c:y val="3.816793893129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076629275462503E-2"/>
                  <c:y val="6.4701601275760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3.3008198932976782E-2"/>
                  <c:y val="6.8852207532351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'Interactive Tools'!$AO$3:$AO$43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'Interactive Tools'!$AQ$3:$AQ$43</c:f>
              <c:numCache>
                <c:formatCode>0.00</c:formatCode>
                <c:ptCount val="41"/>
                <c:pt idx="0">
                  <c:v>0.53855833000000009</c:v>
                </c:pt>
                <c:pt idx="1">
                  <c:v>0.56603898330000046</c:v>
                </c:pt>
                <c:pt idx="2">
                  <c:v>0.59207851119999999</c:v>
                </c:pt>
                <c:pt idx="3">
                  <c:v>0.61667691370000011</c:v>
                </c:pt>
                <c:pt idx="4">
                  <c:v>0.63983419080000004</c:v>
                </c:pt>
                <c:pt idx="5">
                  <c:v>0.66155034250000011</c:v>
                </c:pt>
                <c:pt idx="6">
                  <c:v>0.68182536880000022</c:v>
                </c:pt>
                <c:pt idx="7">
                  <c:v>0.70065926970000081</c:v>
                </c:pt>
                <c:pt idx="8">
                  <c:v>0.71805204520000099</c:v>
                </c:pt>
                <c:pt idx="9">
                  <c:v>0.73400369529999976</c:v>
                </c:pt>
                <c:pt idx="10">
                  <c:v>0.7485142199999999</c:v>
                </c:pt>
                <c:pt idx="11">
                  <c:v>0.76158361930000074</c:v>
                </c:pt>
                <c:pt idx="12">
                  <c:v>0.77321189319999983</c:v>
                </c:pt>
                <c:pt idx="13">
                  <c:v>0.78339904170000041</c:v>
                </c:pt>
                <c:pt idx="14">
                  <c:v>0.79214506480000024</c:v>
                </c:pt>
                <c:pt idx="15">
                  <c:v>0.79944996249999933</c:v>
                </c:pt>
                <c:pt idx="16">
                  <c:v>0.80531373480000046</c:v>
                </c:pt>
                <c:pt idx="17">
                  <c:v>0.80973638170000106</c:v>
                </c:pt>
                <c:pt idx="18">
                  <c:v>0.81271790320000015</c:v>
                </c:pt>
                <c:pt idx="19">
                  <c:v>0.8142582993000006</c:v>
                </c:pt>
                <c:pt idx="20">
                  <c:v>0.81435757000000064</c:v>
                </c:pt>
                <c:pt idx="21">
                  <c:v>0.81301571530000183</c:v>
                </c:pt>
                <c:pt idx="22">
                  <c:v>0.81023273520000005</c:v>
                </c:pt>
                <c:pt idx="23">
                  <c:v>0.80600862969999998</c:v>
                </c:pt>
                <c:pt idx="24">
                  <c:v>0.80034339880000127</c:v>
                </c:pt>
                <c:pt idx="25">
                  <c:v>0.79323704250000004</c:v>
                </c:pt>
                <c:pt idx="26">
                  <c:v>0.78468956080000063</c:v>
                </c:pt>
                <c:pt idx="27">
                  <c:v>0.77470095369999969</c:v>
                </c:pt>
                <c:pt idx="28">
                  <c:v>0.76327122119999946</c:v>
                </c:pt>
                <c:pt idx="29">
                  <c:v>0.75040036330000015</c:v>
                </c:pt>
                <c:pt idx="30">
                  <c:v>0.73608838000000076</c:v>
                </c:pt>
                <c:pt idx="31">
                  <c:v>0.72033527130000041</c:v>
                </c:pt>
                <c:pt idx="32">
                  <c:v>0.70314103720000143</c:v>
                </c:pt>
                <c:pt idx="33">
                  <c:v>0.68450567769999948</c:v>
                </c:pt>
                <c:pt idx="34">
                  <c:v>0.66442919279999868</c:v>
                </c:pt>
                <c:pt idx="35">
                  <c:v>0.64291158249999902</c:v>
                </c:pt>
                <c:pt idx="36">
                  <c:v>0.61995284679999973</c:v>
                </c:pt>
                <c:pt idx="37">
                  <c:v>0.59555298569999904</c:v>
                </c:pt>
                <c:pt idx="38">
                  <c:v>0.56971199919999993</c:v>
                </c:pt>
                <c:pt idx="39">
                  <c:v>0.54242988730000019</c:v>
                </c:pt>
                <c:pt idx="40">
                  <c:v>0.51370664999999893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98688"/>
        <c:axId val="52589312"/>
      </c:scatterChart>
      <c:valAx>
        <c:axId val="186898688"/>
        <c:scaling>
          <c:orientation val="minMax"/>
          <c:max val="5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Post Injury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589312"/>
        <c:crossesAt val="-8"/>
        <c:crossBetween val="midCat"/>
      </c:valAx>
      <c:valAx>
        <c:axId val="52589312"/>
        <c:scaling>
          <c:orientation val="minMax"/>
          <c:max val="8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Logit scale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86898688"/>
        <c:crosses val="autoZero"/>
        <c:crossBetween val="midCat"/>
        <c:maj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AV$14" max="94" min="16" noThreeD="1" page="10" val="50"/>
</file>

<file path=xl/ctrlProps/ctrlProp2.xml><?xml version="1.0" encoding="utf-8"?>
<formControlPr xmlns="http://schemas.microsoft.com/office/spreadsheetml/2009/9/main" objectType="Spin" dx="16" fmlaLink="$AV$15" max="491" noThreeD="1" page="10" val="18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Spin" dx="16" fmlaLink="$AV$16" max="91" min="13" noThreeD="1" page="10" val="67"/>
</file>

<file path=xl/ctrlProps/ctrlProp5.xml><?xml version="1.0" encoding="utf-8"?>
<formControlPr xmlns="http://schemas.microsoft.com/office/spreadsheetml/2009/9/main" objectType="Spin" dx="16" fmlaLink="$AV$17" max="35" min="5" noThreeD="1" page="10" val="24"/>
</file>

<file path=xl/ctrlProps/ctrlProp6.xml><?xml version="1.0" encoding="utf-8"?>
<formControlPr xmlns="http://schemas.microsoft.com/office/spreadsheetml/2009/9/main" objectType="Spin" dx="16" fmlaLink="$AV$18" max="29" noThreeD="1" page="10" val="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619127</xdr:colOff>
      <xdr:row>2</xdr:row>
      <xdr:rowOff>11908</xdr:rowOff>
    </xdr:from>
    <xdr:to>
      <xdr:col>58</xdr:col>
      <xdr:colOff>410433</xdr:colOff>
      <xdr:row>11</xdr:row>
      <xdr:rowOff>319375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612322</xdr:colOff>
      <xdr:row>12</xdr:row>
      <xdr:rowOff>149678</xdr:rowOff>
    </xdr:from>
    <xdr:to>
      <xdr:col>58</xdr:col>
      <xdr:colOff>389002</xdr:colOff>
      <xdr:row>22</xdr:row>
      <xdr:rowOff>62539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58</xdr:col>
      <xdr:colOff>570140</xdr:colOff>
      <xdr:row>12</xdr:row>
      <xdr:rowOff>133349</xdr:rowOff>
    </xdr:from>
    <xdr:to>
      <xdr:col>65</xdr:col>
      <xdr:colOff>61069</xdr:colOff>
      <xdr:row>22</xdr:row>
      <xdr:rowOff>50291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504825</xdr:colOff>
          <xdr:row>13</xdr:row>
          <xdr:rowOff>47625</xdr:rowOff>
        </xdr:from>
        <xdr:to>
          <xdr:col>47</xdr:col>
          <xdr:colOff>1876425</xdr:colOff>
          <xdr:row>13</xdr:row>
          <xdr:rowOff>323850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504825</xdr:colOff>
          <xdr:row>14</xdr:row>
          <xdr:rowOff>57150</xdr:rowOff>
        </xdr:from>
        <xdr:to>
          <xdr:col>47</xdr:col>
          <xdr:colOff>1876425</xdr:colOff>
          <xdr:row>14</xdr:row>
          <xdr:rowOff>333375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66675</xdr:colOff>
          <xdr:row>18</xdr:row>
          <xdr:rowOff>85725</xdr:rowOff>
        </xdr:from>
        <xdr:to>
          <xdr:col>47</xdr:col>
          <xdr:colOff>1924050</xdr:colOff>
          <xdr:row>19</xdr:row>
          <xdr:rowOff>133350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Calibri"/>
                </a:rPr>
                <a:t>Reset Values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504825</xdr:colOff>
          <xdr:row>15</xdr:row>
          <xdr:rowOff>57150</xdr:rowOff>
        </xdr:from>
        <xdr:to>
          <xdr:col>47</xdr:col>
          <xdr:colOff>1876425</xdr:colOff>
          <xdr:row>15</xdr:row>
          <xdr:rowOff>333375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514350</xdr:colOff>
          <xdr:row>16</xdr:row>
          <xdr:rowOff>66675</xdr:rowOff>
        </xdr:from>
        <xdr:to>
          <xdr:col>47</xdr:col>
          <xdr:colOff>1885950</xdr:colOff>
          <xdr:row>16</xdr:row>
          <xdr:rowOff>342900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504825</xdr:colOff>
          <xdr:row>17</xdr:row>
          <xdr:rowOff>57150</xdr:rowOff>
        </xdr:from>
        <xdr:to>
          <xdr:col>47</xdr:col>
          <xdr:colOff>1876425</xdr:colOff>
          <xdr:row>17</xdr:row>
          <xdr:rowOff>333375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1" growShrinkType="overwriteClear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3" growShrinkType="overwriteClear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2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queryTable" Target="../queryTables/query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queryTable" Target="../queryTables/queryTable2.xml"/><Relationship Id="rId5" Type="http://schemas.openxmlformats.org/officeDocument/2006/relationships/ctrlProp" Target="../ctrlProps/ctrlProp2.xml"/><Relationship Id="rId10" Type="http://schemas.openxmlformats.org/officeDocument/2006/relationships/queryTable" Target="../queryTables/query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87"/>
  <sheetViews>
    <sheetView tabSelected="1" topLeftCell="AO1" zoomScale="70" zoomScaleNormal="70" workbookViewId="0">
      <selection activeCell="AO1" sqref="AO1"/>
    </sheetView>
  </sheetViews>
  <sheetFormatPr defaultRowHeight="30.75" customHeight="1" x14ac:dyDescent="0.25"/>
  <cols>
    <col min="1" max="18" width="9.140625" style="1" hidden="1" customWidth="1"/>
    <col min="19" max="19" width="18.5703125" style="1" hidden="1" customWidth="1"/>
    <col min="20" max="40" width="9.140625" style="1" hidden="1" customWidth="1"/>
    <col min="41" max="44" width="11.28515625" style="1" customWidth="1"/>
    <col min="45" max="45" width="9.140625" style="1" customWidth="1"/>
    <col min="46" max="46" width="39.28515625" style="1" customWidth="1"/>
    <col min="47" max="47" width="14.28515625" style="1" hidden="1" customWidth="1"/>
    <col min="48" max="48" width="29.42578125" style="1" bestFit="1" customWidth="1"/>
    <col min="49" max="49" width="10.5703125" style="3" customWidth="1"/>
    <col min="50" max="60" width="9.140625" style="3"/>
    <col min="61" max="61" width="25" style="3" bestFit="1" customWidth="1"/>
    <col min="62" max="62" width="26.5703125" style="3" bestFit="1" customWidth="1"/>
    <col min="63" max="16384" width="9.140625" style="3"/>
  </cols>
  <sheetData>
    <row r="1" spans="1:49" ht="30.75" customHeight="1" thickBot="1" x14ac:dyDescent="0.3">
      <c r="A1" s="1" t="s">
        <v>88</v>
      </c>
      <c r="U1" s="1" t="s">
        <v>89</v>
      </c>
      <c r="AP1" s="30" t="s">
        <v>93</v>
      </c>
      <c r="AQ1" s="30"/>
      <c r="AR1" s="30"/>
      <c r="AT1" s="2"/>
      <c r="AU1" s="2"/>
    </row>
    <row r="2" spans="1:49" ht="30.75" customHeight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16</v>
      </c>
      <c r="P2" s="1" t="s">
        <v>17</v>
      </c>
      <c r="Q2" s="1" t="s">
        <v>18</v>
      </c>
      <c r="U2" s="1" t="s">
        <v>0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1" t="s">
        <v>7</v>
      </c>
      <c r="AC2" s="1" t="s">
        <v>8</v>
      </c>
      <c r="AD2" s="1" t="s">
        <v>9</v>
      </c>
      <c r="AE2" s="1" t="s">
        <v>11</v>
      </c>
      <c r="AF2" s="1" t="s">
        <v>12</v>
      </c>
      <c r="AG2" s="1" t="s">
        <v>13</v>
      </c>
      <c r="AH2" s="1" t="s">
        <v>14</v>
      </c>
      <c r="AI2" s="1" t="s">
        <v>16</v>
      </c>
      <c r="AJ2" s="1" t="s">
        <v>17</v>
      </c>
      <c r="AK2" s="1" t="s">
        <v>18</v>
      </c>
      <c r="AO2" s="2" t="s">
        <v>21</v>
      </c>
      <c r="AP2" s="2" t="s">
        <v>90</v>
      </c>
      <c r="AQ2" s="2" t="s">
        <v>91</v>
      </c>
      <c r="AR2" s="2" t="s">
        <v>92</v>
      </c>
      <c r="AT2" s="11" t="s">
        <v>94</v>
      </c>
      <c r="AU2" s="22" t="s">
        <v>95</v>
      </c>
      <c r="AV2" s="23" t="s">
        <v>103</v>
      </c>
    </row>
    <row r="3" spans="1:49" ht="30.75" customHeight="1" x14ac:dyDescent="0.25">
      <c r="J3" s="1" t="s">
        <v>10</v>
      </c>
      <c r="N3" s="1" t="s">
        <v>15</v>
      </c>
      <c r="AD3" s="1" t="s">
        <v>10</v>
      </c>
      <c r="AH3" s="1" t="s">
        <v>15</v>
      </c>
      <c r="AO3" s="4">
        <v>1</v>
      </c>
      <c r="AP3" s="5">
        <f>$M$4+$M$5*AO3+$M$6*AO3*AO3+$M$7*$R$7+$M$9*$R$9*AO3+$M$11*$R$11*AO3*AO3+$M$13*$R$13+$M$15*$R$15*AO3+$M$17*$R$17*AO3*AO3+$M$19*$R$19+$M$21*$R$21*AO3+$M$23*$R$23*AO3*AO3+$M$25*$R$25+$M$27*$R$27*AO3+$M$29*$R$29*AO3*AO3+$M$31*$R$31+$M$33*$R$33*AO3+$M$35*$R$35*AO3*AO3+$M$37*$R$37+$M$39*$R$39*AO3+$M$41*$R$41*AO3*AO3+$M$43*$R$43+$M$45*$R$45*AO3+$M$47*$R$47*AO3*AO3+$M$49*$R$49+$M$51*$R$51*AO3+$M$53*$R$53*AO3*AO3+$M$55*$R$55+$M$57*$R$57*AO3+$M$59*$R$59*AO3*AO3+$M$61*$R$61+$M$63*$R$63*AO3+$M$65*$R$65*AO3*AO3+$M$67*$R$67+$M$69*$R$69*AO3+$M$71*$R$71*AO3*AO3+$M$73*$R$73+$M$74*$R$74*AO3+$M$75*$R$75*AO3*AO3+$M$76*$R$76+$M$77*$R$77*AO3+$M$78*$R$78*AO3*AO3+$M$79*$R$79+$M$80*$R$80*AO3+$M$81*$R$81*AO3*AO3+$M$82*$R$82+$M$83*$R$83*AO3+$M$84*$R$84*AO3*AO3+$M$85*$R$85+$M$86*$R$86*AO3+$M$87*$R$87*AO3*AO3</f>
        <v>2.3159648900000005</v>
      </c>
      <c r="AQ3" s="6">
        <f>$AG$4+$AG$5*AO3+$AG$6*AO3*AO3+$AG$7*$AL$7+$AG$9*$AL$9*AO3+$AG$11*$AL$11*AO3*AO3+$AG$13*$AL$13+$AG$15*$AL$15*AO3+$AG$17*$AL$17*AO3*AO3+$AG$19*$AL$19+$AG$21*$AL$21*AO3+$AG$23*$AL$23*AO3*AO3+$AG$25*$AL$25+$AG$27*$AL$27*AO3+$AG$29*$AL$29*AO3*AO3+$AG$31*$AL$31+$AG$33*$AL$33*AO3+$AG$35*$AL$35*AO3*AO3+$AG$37*$AL$37+$AG$39*$AL$39*AO3+$AG$41*$AL$41*AO3*AO3+$AG$43*$AL$43+$AG$45*$AL$45*AO3+$AG$47*$AL$47*AO3*AO3+$AG$49*$AL$49+$AG$51*$AL$51*AO3+$AG$53*$AL$53*AO3*AO3+$AG$55*$AL$55+$AG$57*$AL$57*AO3+$AG$59*$AL$59*AO3*AO3+$AG$61*$AL$61+$AG$63*$AL$63*AO3+$AG$65*$AL$65*AO3*AO3+$AG$67*$AL$67+$AG$69*$AL$69*AO3+$AG$71*$AL$71*AO3*AO3+$AG$73*$AL$73+$AG$74*$AL$74*AO3+$AG$75*$AL$75*AO3*AO3+$AG$76*$AL$76+$AG$77*$AL$77*AO3+$AG$78*$AL$78*AO3*AO3+$AG$79*$AL$79+$AG$80*$AL$80*AO3+$AG$81*$AL$81*AO3*AO3+$AG$82*$AL$82+$AG$83*$AL$83*AO3+$AG$84*$AL$84*AO3*AO3+$AG$85*$AL$85+$AG$86*$AL$86*AO3+$AG$87*$AL$87*AO3*AO3</f>
        <v>0.53855833000000009</v>
      </c>
      <c r="AR3" s="6">
        <f>EXP(AQ3)/(1+EXP(AQ3))</f>
        <v>0.63147698486672155</v>
      </c>
      <c r="AT3" s="11" t="s">
        <v>8</v>
      </c>
      <c r="AU3" s="12">
        <f>IF(AV3="Male",0,1)</f>
        <v>0</v>
      </c>
      <c r="AV3" s="13" t="s">
        <v>24</v>
      </c>
      <c r="AW3" s="7"/>
    </row>
    <row r="4" spans="1:49" ht="30.75" customHeight="1" x14ac:dyDescent="0.25">
      <c r="A4" s="1" t="s">
        <v>19</v>
      </c>
      <c r="C4" s="1">
        <v>1</v>
      </c>
      <c r="M4" s="1">
        <v>3.1646999999999998</v>
      </c>
      <c r="N4" s="1">
        <v>0.61519999999999997</v>
      </c>
      <c r="O4" s="1">
        <v>4607</v>
      </c>
      <c r="P4" s="1">
        <v>5.14</v>
      </c>
      <c r="Q4" s="1" t="s">
        <v>20</v>
      </c>
      <c r="U4" s="1" t="s">
        <v>19</v>
      </c>
      <c r="AG4" s="1">
        <v>-3.5592000000000001</v>
      </c>
      <c r="AH4" s="1">
        <v>1.3772</v>
      </c>
      <c r="AI4" s="1">
        <v>13821</v>
      </c>
      <c r="AJ4" s="1">
        <v>-2.58</v>
      </c>
      <c r="AK4" s="1">
        <v>9.7999999999999997E-3</v>
      </c>
      <c r="AO4" s="4">
        <v>1.1000000000000001</v>
      </c>
      <c r="AP4" s="5">
        <f t="shared" ref="AP4:AP43" si="0">$M$4+$M$5*AO4+$M$6*AO4*AO4+$M$7*$R$7+$M$9*$R$9*AO4+$M$11*$R$11*AO4*AO4+$M$13*$R$13+$M$15*$R$15*AO4+$M$17*$R$17*AO4*AO4+$M$19*$R$19+$M$21*$R$21*AO4+$M$23*$R$23*AO4*AO4+$M$25*$R$25+$M$27*$R$27*AO4+$M$29*$R$29*AO4*AO4+$M$31*$R$31+$M$33*$R$33*AO4+$M$35*$R$35*AO4*AO4+$M$37*$R$37+$M$39*$R$39*AO4+$M$41*$R$41*AO4*AO4+$M$43*$R$43+$M$45*$R$45*AO4+$M$47*$R$47*AO4*AO4+$M$49*$R$49+$M$51*$R$51*AO4+$M$53*$R$53*AO4*AO4+$M$55*$R$55+$M$57*$R$57*AO4+$M$59*$R$59*AO4*AO4+$M$61*$R$61+$M$63*$R$63*AO4+$M$65*$R$65*AO4*AO4+$M$67*$R$67+$M$69*$R$69*AO4+$M$71*$R$71*AO4*AO4+$M$73*$R$73+$M$74*$R$74*AO4+$M$75*$R$75*AO4*AO4+$M$76*$R$76+$M$77*$R$77*AO4+$M$78*$R$78*AO4*AO4+$M$79*$R$79+$M$80*$R$80*AO4+$M$81*$R$81*AO4*AO4+$M$82*$R$82+$M$83*$R$83*AO4+$M$84*$R$84*AO4*AO4+$M$85*$R$85+$M$86*$R$86*AO4+$M$87*$R$87*AO4*AO4</f>
        <v>2.2945126458000003</v>
      </c>
      <c r="AQ4" s="6">
        <f t="shared" ref="AQ4:AQ43" si="1">$AG$4+$AG$5*AO4+$AG$6*AO4*AO4+$AG$7*$AL$7+$AG$9*$AL$9*AO4+$AG$11*$AL$11*AO4*AO4+$AG$13*$AL$13+$AG$15*$AL$15*AO4+$AG$17*$AL$17*AO4*AO4+$AG$19*$AL$19+$AG$21*$AL$21*AO4+$AG$23*$AL$23*AO4*AO4+$AG$25*$AL$25+$AG$27*$AL$27*AO4+$AG$29*$AL$29*AO4*AO4+$AG$31*$AL$31+$AG$33*$AL$33*AO4+$AG$35*$AL$35*AO4*AO4+$AG$37*$AL$37+$AG$39*$AL$39*AO4+$AG$41*$AL$41*AO4*AO4+$AG$43*$AL$43+$AG$45*$AL$45*AO4+$AG$47*$AL$47*AO4*AO4+$AG$49*$AL$49+$AG$51*$AL$51*AO4+$AG$53*$AL$53*AO4*AO4+$AG$55*$AL$55+$AG$57*$AL$57*AO4+$AG$59*$AL$59*AO4*AO4+$AG$61*$AL$61+$AG$63*$AL$63*AO4+$AG$65*$AL$65*AO4*AO4+$AG$67*$AL$67+$AG$69*$AL$69*AO4+$AG$71*$AL$71*AO4*AO4+$AG$73*$AL$73+$AG$74*$AL$74*AO4+$AG$75*$AL$75*AO4*AO4+$AG$76*$AL$76+$AG$77*$AL$77*AO4+$AG$78*$AL$78*AO4*AO4+$AG$79*$AL$79+$AG$80*$AL$80*AO4+$AG$81*$AL$81*AO4*AO4+$AG$82*$AL$82+$AG$83*$AL$83*AO4+$AG$84*$AL$84*AO4*AO4+$AG$85*$AL$85+$AG$86*$AL$86*AO4+$AG$87*$AL$87*AO4*AO4</f>
        <v>0.56603898330000046</v>
      </c>
      <c r="AR4" s="6">
        <f t="shared" ref="AR4:AR43" si="2">EXP(AQ4)/(1+EXP(AQ4))</f>
        <v>0.63784868977192588</v>
      </c>
      <c r="AT4" s="14" t="s">
        <v>79</v>
      </c>
      <c r="AU4" s="15">
        <f>IF(AV4="Not White",1,0)</f>
        <v>0</v>
      </c>
      <c r="AV4" s="16" t="s">
        <v>29</v>
      </c>
      <c r="AW4" s="2"/>
    </row>
    <row r="5" spans="1:49" ht="30.75" customHeight="1" x14ac:dyDescent="0.25">
      <c r="A5" s="1">
        <v>0</v>
      </c>
      <c r="C5" s="1">
        <v>4</v>
      </c>
      <c r="M5" s="1">
        <v>-9.6600000000000005E-2</v>
      </c>
      <c r="N5" s="1">
        <v>0.47399999999999998</v>
      </c>
      <c r="O5" s="1">
        <v>4607</v>
      </c>
      <c r="P5" s="1">
        <v>-0.2</v>
      </c>
      <c r="Q5" s="1">
        <v>0.83850000000000002</v>
      </c>
      <c r="U5" s="1" t="s">
        <v>21</v>
      </c>
      <c r="AG5" s="1">
        <v>2.3281000000000001</v>
      </c>
      <c r="AH5" s="1">
        <v>1.1724000000000001</v>
      </c>
      <c r="AI5" s="1">
        <v>13821</v>
      </c>
      <c r="AJ5" s="1">
        <v>1.99</v>
      </c>
      <c r="AK5" s="1">
        <v>4.7100000000000003E-2</v>
      </c>
      <c r="AO5" s="4">
        <v>1.2</v>
      </c>
      <c r="AP5" s="5">
        <f t="shared" si="0"/>
        <v>2.2745743391999991</v>
      </c>
      <c r="AQ5" s="6">
        <f t="shared" si="1"/>
        <v>0.59207851119999999</v>
      </c>
      <c r="AR5" s="6">
        <f t="shared" si="2"/>
        <v>0.64384191043845762</v>
      </c>
      <c r="AT5" s="14" t="s">
        <v>80</v>
      </c>
      <c r="AU5" s="15">
        <f>IF(AV5="Married",1,0)</f>
        <v>0</v>
      </c>
      <c r="AV5" s="16" t="s">
        <v>33</v>
      </c>
      <c r="AW5" s="2"/>
    </row>
    <row r="6" spans="1:49" ht="30.75" customHeight="1" x14ac:dyDescent="0.25">
      <c r="A6" s="1" t="s">
        <v>22</v>
      </c>
      <c r="M6" s="1">
        <v>4.6299999999999996E-3</v>
      </c>
      <c r="N6" s="1">
        <v>7.5219999999999995E-2</v>
      </c>
      <c r="O6" s="1">
        <v>4607</v>
      </c>
      <c r="P6" s="1">
        <v>0.06</v>
      </c>
      <c r="Q6" s="1">
        <v>0.95089999999999997</v>
      </c>
      <c r="U6" s="1" t="s">
        <v>22</v>
      </c>
      <c r="AG6" s="1">
        <v>-0.29260000000000003</v>
      </c>
      <c r="AH6" s="1">
        <v>0.186</v>
      </c>
      <c r="AI6" s="1">
        <v>13821</v>
      </c>
      <c r="AJ6" s="1">
        <v>-1.57</v>
      </c>
      <c r="AK6" s="1">
        <v>0.11559999999999999</v>
      </c>
      <c r="AO6" s="4">
        <v>1.3</v>
      </c>
      <c r="AP6" s="5">
        <f t="shared" si="0"/>
        <v>2.2561499701999996</v>
      </c>
      <c r="AQ6" s="6">
        <f t="shared" si="1"/>
        <v>0.61667691370000011</v>
      </c>
      <c r="AR6" s="6">
        <f t="shared" si="2"/>
        <v>0.64946238770454146</v>
      </c>
      <c r="AT6" s="14" t="s">
        <v>81</v>
      </c>
      <c r="AU6" s="15">
        <f>IF(AV6="Alone/Roommate",1,0)</f>
        <v>0</v>
      </c>
      <c r="AV6" s="16" t="s">
        <v>102</v>
      </c>
      <c r="AW6" s="2"/>
    </row>
    <row r="7" spans="1:49" ht="30.75" customHeight="1" x14ac:dyDescent="0.25">
      <c r="A7" s="1" t="s">
        <v>8</v>
      </c>
      <c r="I7" s="1" t="s">
        <v>23</v>
      </c>
      <c r="M7" s="1">
        <v>-9.0060000000000001E-2</v>
      </c>
      <c r="N7" s="1">
        <v>0.14199999999999999</v>
      </c>
      <c r="O7" s="1">
        <v>4607</v>
      </c>
      <c r="P7" s="1">
        <v>-0.63</v>
      </c>
      <c r="Q7" s="1">
        <v>0.52590000000000003</v>
      </c>
      <c r="R7" s="1">
        <f>AU3</f>
        <v>0</v>
      </c>
      <c r="S7" s="1" t="str">
        <f>I7</f>
        <v>Female</v>
      </c>
      <c r="U7" s="1" t="s">
        <v>8</v>
      </c>
      <c r="AC7" s="1" t="s">
        <v>23</v>
      </c>
      <c r="AG7" s="1">
        <v>-0.57769999999999999</v>
      </c>
      <c r="AH7" s="1">
        <v>0.30840000000000001</v>
      </c>
      <c r="AI7" s="1">
        <v>13821</v>
      </c>
      <c r="AJ7" s="1">
        <v>-1.87</v>
      </c>
      <c r="AK7" s="1">
        <v>6.1100000000000002E-2</v>
      </c>
      <c r="AL7" s="1">
        <f>R7</f>
        <v>0</v>
      </c>
      <c r="AM7" s="1" t="str">
        <f>AC7</f>
        <v>Female</v>
      </c>
      <c r="AO7" s="4">
        <v>1.4</v>
      </c>
      <c r="AP7" s="5">
        <f t="shared" si="0"/>
        <v>2.2392395388000002</v>
      </c>
      <c r="AQ7" s="6">
        <f t="shared" si="1"/>
        <v>0.63983419080000004</v>
      </c>
      <c r="AR7" s="6">
        <f t="shared" si="2"/>
        <v>0.654715978248398</v>
      </c>
      <c r="AT7" s="14" t="s">
        <v>82</v>
      </c>
      <c r="AU7" s="15">
        <f>IF(AV7="No",1,0)</f>
        <v>1</v>
      </c>
      <c r="AV7" s="16" t="s">
        <v>41</v>
      </c>
      <c r="AW7" s="2"/>
    </row>
    <row r="8" spans="1:49" ht="30.75" customHeight="1" x14ac:dyDescent="0.25">
      <c r="A8" s="1" t="s">
        <v>8</v>
      </c>
      <c r="I8" s="1" t="s">
        <v>24</v>
      </c>
      <c r="M8" s="1">
        <v>0</v>
      </c>
      <c r="N8" s="1" t="s">
        <v>25</v>
      </c>
      <c r="O8" s="1" t="s">
        <v>25</v>
      </c>
      <c r="P8" s="1" t="s">
        <v>25</v>
      </c>
      <c r="Q8" s="1" t="s">
        <v>25</v>
      </c>
      <c r="R8" s="1">
        <v>0</v>
      </c>
      <c r="S8" s="1" t="str">
        <f t="shared" ref="S8:S12" si="3">I8</f>
        <v>Male</v>
      </c>
      <c r="U8" s="1" t="s">
        <v>8</v>
      </c>
      <c r="AC8" s="1" t="s">
        <v>24</v>
      </c>
      <c r="AG8" s="1">
        <v>0</v>
      </c>
      <c r="AH8" s="1" t="s">
        <v>25</v>
      </c>
      <c r="AI8" s="1" t="s">
        <v>25</v>
      </c>
      <c r="AJ8" s="1" t="s">
        <v>25</v>
      </c>
      <c r="AK8" s="1" t="s">
        <v>25</v>
      </c>
      <c r="AL8" s="1">
        <f t="shared" ref="AL8:AL71" si="4">R8</f>
        <v>0</v>
      </c>
      <c r="AM8" s="1" t="str">
        <f t="shared" ref="AM8:AM12" si="5">AC8</f>
        <v>Male</v>
      </c>
      <c r="AO8" s="4">
        <v>1.5</v>
      </c>
      <c r="AP8" s="5">
        <f t="shared" si="0"/>
        <v>2.2238430450000002</v>
      </c>
      <c r="AQ8" s="6">
        <f t="shared" si="1"/>
        <v>0.66155034250000011</v>
      </c>
      <c r="AR8" s="6">
        <f t="shared" si="2"/>
        <v>0.65960856535124601</v>
      </c>
      <c r="AT8" s="14" t="s">
        <v>83</v>
      </c>
      <c r="AU8" s="15">
        <f>IF(AV8="Not Productive",1,0)</f>
        <v>0</v>
      </c>
      <c r="AV8" s="16" t="s">
        <v>46</v>
      </c>
      <c r="AW8" s="2"/>
    </row>
    <row r="9" spans="1:49" ht="30.75" customHeight="1" x14ac:dyDescent="0.25">
      <c r="A9" s="1" t="s">
        <v>26</v>
      </c>
      <c r="I9" s="1" t="s">
        <v>23</v>
      </c>
      <c r="M9" s="1">
        <v>4.9450000000000001E-2</v>
      </c>
      <c r="N9" s="1">
        <v>0.1094</v>
      </c>
      <c r="O9" s="1">
        <v>4607</v>
      </c>
      <c r="P9" s="1">
        <v>0.45</v>
      </c>
      <c r="Q9" s="1">
        <v>0.65129999999999999</v>
      </c>
      <c r="R9" s="1">
        <f>AU3</f>
        <v>0</v>
      </c>
      <c r="S9" s="1" t="str">
        <f t="shared" si="3"/>
        <v>Female</v>
      </c>
      <c r="U9" s="1" t="s">
        <v>26</v>
      </c>
      <c r="AC9" s="1" t="s">
        <v>23</v>
      </c>
      <c r="AG9" s="1">
        <v>0.32450000000000001</v>
      </c>
      <c r="AH9" s="1">
        <v>0.2646</v>
      </c>
      <c r="AI9" s="1">
        <v>13821</v>
      </c>
      <c r="AJ9" s="1">
        <v>1.23</v>
      </c>
      <c r="AK9" s="1">
        <v>0.22009999999999999</v>
      </c>
      <c r="AL9" s="1">
        <f t="shared" si="4"/>
        <v>0</v>
      </c>
      <c r="AM9" s="1" t="str">
        <f t="shared" si="5"/>
        <v>Female</v>
      </c>
      <c r="AO9" s="4">
        <v>1.6</v>
      </c>
      <c r="AP9" s="5">
        <f t="shared" si="0"/>
        <v>2.2099604888000002</v>
      </c>
      <c r="AQ9" s="6">
        <f t="shared" si="1"/>
        <v>0.68182536880000022</v>
      </c>
      <c r="AR9" s="6">
        <f t="shared" si="2"/>
        <v>0.66414597896498639</v>
      </c>
      <c r="AT9" s="14" t="s">
        <v>84</v>
      </c>
      <c r="AU9" s="15">
        <f>IF(AV9="More than HS",1,0)</f>
        <v>0</v>
      </c>
      <c r="AV9" s="16" t="s">
        <v>97</v>
      </c>
      <c r="AW9" s="2"/>
    </row>
    <row r="10" spans="1:49" ht="30.75" customHeight="1" x14ac:dyDescent="0.25">
      <c r="A10" s="1" t="s">
        <v>26</v>
      </c>
      <c r="I10" s="1" t="s">
        <v>24</v>
      </c>
      <c r="M10" s="1">
        <v>0</v>
      </c>
      <c r="N10" s="1" t="s">
        <v>25</v>
      </c>
      <c r="O10" s="1" t="s">
        <v>25</v>
      </c>
      <c r="P10" s="1" t="s">
        <v>25</v>
      </c>
      <c r="Q10" s="1" t="s">
        <v>25</v>
      </c>
      <c r="R10" s="1">
        <v>0</v>
      </c>
      <c r="S10" s="1" t="str">
        <f t="shared" si="3"/>
        <v>Male</v>
      </c>
      <c r="U10" s="1" t="s">
        <v>26</v>
      </c>
      <c r="AC10" s="1" t="s">
        <v>24</v>
      </c>
      <c r="AG10" s="1">
        <v>0</v>
      </c>
      <c r="AH10" s="1" t="s">
        <v>25</v>
      </c>
      <c r="AI10" s="1" t="s">
        <v>25</v>
      </c>
      <c r="AJ10" s="1" t="s">
        <v>25</v>
      </c>
      <c r="AK10" s="1" t="s">
        <v>25</v>
      </c>
      <c r="AL10" s="1">
        <f t="shared" si="4"/>
        <v>0</v>
      </c>
      <c r="AM10" s="1" t="str">
        <f t="shared" si="5"/>
        <v>Male</v>
      </c>
      <c r="AO10" s="4">
        <v>1.7</v>
      </c>
      <c r="AP10" s="5">
        <f t="shared" si="0"/>
        <v>2.1975918701999988</v>
      </c>
      <c r="AQ10" s="6">
        <f t="shared" si="1"/>
        <v>0.70065926970000081</v>
      </c>
      <c r="AR10" s="6">
        <f t="shared" si="2"/>
        <v>0.66833392453679907</v>
      </c>
      <c r="AT10" s="14" t="s">
        <v>85</v>
      </c>
      <c r="AU10" s="15">
        <f>IF(AV10="Medicare/Medicaid",1,0)</f>
        <v>0</v>
      </c>
      <c r="AV10" s="16" t="s">
        <v>98</v>
      </c>
      <c r="AW10" s="2"/>
    </row>
    <row r="11" spans="1:49" ht="30.75" customHeight="1" x14ac:dyDescent="0.25">
      <c r="A11" s="1" t="s">
        <v>27</v>
      </c>
      <c r="I11" s="1" t="s">
        <v>23</v>
      </c>
      <c r="M11" s="1">
        <v>-7.26E-3</v>
      </c>
      <c r="N11" s="1">
        <v>1.736E-2</v>
      </c>
      <c r="O11" s="1">
        <v>4607</v>
      </c>
      <c r="P11" s="1">
        <v>-0.42</v>
      </c>
      <c r="Q11" s="1">
        <v>0.67569999999999997</v>
      </c>
      <c r="R11" s="1">
        <f>AU3</f>
        <v>0</v>
      </c>
      <c r="S11" s="1" t="str">
        <f t="shared" si="3"/>
        <v>Female</v>
      </c>
      <c r="U11" s="1" t="s">
        <v>27</v>
      </c>
      <c r="AC11" s="1" t="s">
        <v>23</v>
      </c>
      <c r="AG11" s="1">
        <v>-4.7239999999999997E-2</v>
      </c>
      <c r="AH11" s="1">
        <v>4.2070000000000003E-2</v>
      </c>
      <c r="AI11" s="1">
        <v>13821</v>
      </c>
      <c r="AJ11" s="1">
        <v>-1.1200000000000001</v>
      </c>
      <c r="AK11" s="1">
        <v>0.26150000000000001</v>
      </c>
      <c r="AL11" s="1">
        <f t="shared" si="4"/>
        <v>0</v>
      </c>
      <c r="AM11" s="1" t="str">
        <f t="shared" si="5"/>
        <v>Female</v>
      </c>
      <c r="AO11" s="4">
        <v>1.8</v>
      </c>
      <c r="AP11" s="5">
        <f t="shared" si="0"/>
        <v>2.1867371892000009</v>
      </c>
      <c r="AQ11" s="6">
        <f t="shared" si="1"/>
        <v>0.71805204520000099</v>
      </c>
      <c r="AR11" s="6">
        <f t="shared" si="2"/>
        <v>0.67217792000040089</v>
      </c>
      <c r="AT11" s="14" t="s">
        <v>86</v>
      </c>
      <c r="AU11" s="15">
        <f>IF(AV11="No",1,0)</f>
        <v>1</v>
      </c>
      <c r="AV11" s="16" t="s">
        <v>41</v>
      </c>
      <c r="AW11" s="2"/>
    </row>
    <row r="12" spans="1:49" ht="30.75" customHeight="1" x14ac:dyDescent="0.25">
      <c r="A12" s="1" t="s">
        <v>27</v>
      </c>
      <c r="I12" s="1" t="s">
        <v>24</v>
      </c>
      <c r="M12" s="1">
        <v>0</v>
      </c>
      <c r="N12" s="1" t="s">
        <v>25</v>
      </c>
      <c r="O12" s="1" t="s">
        <v>25</v>
      </c>
      <c r="P12" s="1" t="s">
        <v>25</v>
      </c>
      <c r="Q12" s="1" t="s">
        <v>25</v>
      </c>
      <c r="R12" s="1">
        <v>0</v>
      </c>
      <c r="S12" s="1" t="str">
        <f t="shared" si="3"/>
        <v>Male</v>
      </c>
      <c r="U12" s="1" t="s">
        <v>27</v>
      </c>
      <c r="AC12" s="1" t="s">
        <v>24</v>
      </c>
      <c r="AG12" s="1">
        <v>0</v>
      </c>
      <c r="AH12" s="1" t="s">
        <v>25</v>
      </c>
      <c r="AI12" s="1" t="s">
        <v>25</v>
      </c>
      <c r="AJ12" s="1" t="s">
        <v>25</v>
      </c>
      <c r="AK12" s="1" t="s">
        <v>25</v>
      </c>
      <c r="AL12" s="1">
        <f t="shared" si="4"/>
        <v>0</v>
      </c>
      <c r="AM12" s="1" t="str">
        <f t="shared" si="5"/>
        <v>Male</v>
      </c>
      <c r="AO12" s="4">
        <v>1.9</v>
      </c>
      <c r="AP12" s="5">
        <f t="shared" si="0"/>
        <v>2.177396445799999</v>
      </c>
      <c r="AQ12" s="6">
        <f t="shared" si="1"/>
        <v>0.73400369529999976</v>
      </c>
      <c r="AR12" s="6">
        <f t="shared" si="2"/>
        <v>0.67568324032369342</v>
      </c>
      <c r="AT12" s="14" t="s">
        <v>87</v>
      </c>
      <c r="AU12" s="15">
        <f>IF(AV12="No",1,0)</f>
        <v>1</v>
      </c>
      <c r="AV12" s="16" t="s">
        <v>41</v>
      </c>
      <c r="AW12" s="2"/>
    </row>
    <row r="13" spans="1:49" ht="30.75" customHeight="1" x14ac:dyDescent="0.25">
      <c r="A13" s="1" t="s">
        <v>1</v>
      </c>
      <c r="B13" s="1" t="s">
        <v>28</v>
      </c>
      <c r="M13" s="1">
        <v>0.64419999999999999</v>
      </c>
      <c r="N13" s="1">
        <v>0.1391</v>
      </c>
      <c r="O13" s="1">
        <v>4607</v>
      </c>
      <c r="P13" s="1">
        <v>4.63</v>
      </c>
      <c r="Q13" s="1" t="s">
        <v>20</v>
      </c>
      <c r="R13" s="1">
        <f>AU4</f>
        <v>0</v>
      </c>
      <c r="S13" s="1" t="str">
        <f>B13</f>
        <v>Not White</v>
      </c>
      <c r="U13" s="1" t="s">
        <v>1</v>
      </c>
      <c r="V13" s="1" t="s">
        <v>28</v>
      </c>
      <c r="AG13" s="1">
        <v>-1.5832999999999999</v>
      </c>
      <c r="AH13" s="1">
        <v>0.33279999999999998</v>
      </c>
      <c r="AI13" s="1">
        <v>13821</v>
      </c>
      <c r="AJ13" s="1">
        <v>-4.76</v>
      </c>
      <c r="AK13" s="1" t="s">
        <v>20</v>
      </c>
      <c r="AL13" s="1">
        <f t="shared" si="4"/>
        <v>0</v>
      </c>
      <c r="AM13" s="1" t="str">
        <f>V13</f>
        <v>Not White</v>
      </c>
      <c r="AO13" s="4">
        <v>2</v>
      </c>
      <c r="AP13" s="5">
        <f t="shared" si="0"/>
        <v>2.1695696399999989</v>
      </c>
      <c r="AQ13" s="6">
        <f t="shared" si="1"/>
        <v>0.7485142199999999</v>
      </c>
      <c r="AR13" s="6">
        <f t="shared" si="2"/>
        <v>0.67885486900102354</v>
      </c>
      <c r="AT13" s="14" t="s">
        <v>105</v>
      </c>
      <c r="AU13" s="15">
        <f>IF(AV13="No",1,0)</f>
        <v>1</v>
      </c>
      <c r="AV13" s="16" t="s">
        <v>41</v>
      </c>
      <c r="AW13" s="2"/>
    </row>
    <row r="14" spans="1:49" ht="30.75" customHeight="1" x14ac:dyDescent="0.25">
      <c r="A14" s="1" t="s">
        <v>1</v>
      </c>
      <c r="B14" s="1" t="s">
        <v>29</v>
      </c>
      <c r="M14" s="1">
        <v>0</v>
      </c>
      <c r="N14" s="1" t="s">
        <v>25</v>
      </c>
      <c r="O14" s="1" t="s">
        <v>25</v>
      </c>
      <c r="P14" s="1" t="s">
        <v>25</v>
      </c>
      <c r="Q14" s="1" t="s">
        <v>25</v>
      </c>
      <c r="R14" s="1">
        <v>0</v>
      </c>
      <c r="S14" s="1" t="str">
        <f t="shared" ref="S14:S18" si="6">B14</f>
        <v>White</v>
      </c>
      <c r="U14" s="1" t="s">
        <v>1</v>
      </c>
      <c r="V14" s="1" t="s">
        <v>29</v>
      </c>
      <c r="AG14" s="1">
        <v>0</v>
      </c>
      <c r="AH14" s="1" t="s">
        <v>25</v>
      </c>
      <c r="AI14" s="1" t="s">
        <v>25</v>
      </c>
      <c r="AJ14" s="1" t="s">
        <v>25</v>
      </c>
      <c r="AK14" s="1" t="s">
        <v>25</v>
      </c>
      <c r="AL14" s="1">
        <f t="shared" si="4"/>
        <v>0</v>
      </c>
      <c r="AM14" s="1" t="str">
        <f t="shared" ref="AM14:AM18" si="7">V14</f>
        <v>White</v>
      </c>
      <c r="AO14" s="4">
        <v>2.1</v>
      </c>
      <c r="AP14" s="5">
        <f t="shared" si="0"/>
        <v>2.1632567718000004</v>
      </c>
      <c r="AQ14" s="6">
        <f t="shared" si="1"/>
        <v>0.76158361930000074</v>
      </c>
      <c r="AR14" s="6">
        <f t="shared" si="2"/>
        <v>0.68169745589175201</v>
      </c>
      <c r="AT14" s="14" t="s">
        <v>106</v>
      </c>
      <c r="AU14" s="17"/>
      <c r="AV14" s="18">
        <v>50.61</v>
      </c>
      <c r="AW14" s="8"/>
    </row>
    <row r="15" spans="1:49" ht="30.75" customHeight="1" x14ac:dyDescent="0.25">
      <c r="A15" s="1" t="s">
        <v>30</v>
      </c>
      <c r="B15" s="1" t="s">
        <v>28</v>
      </c>
      <c r="M15" s="1">
        <v>-0.1172</v>
      </c>
      <c r="N15" s="1">
        <v>0.1072</v>
      </c>
      <c r="O15" s="1">
        <v>4607</v>
      </c>
      <c r="P15" s="1">
        <v>-1.0900000000000001</v>
      </c>
      <c r="Q15" s="1">
        <v>0.2742</v>
      </c>
      <c r="R15" s="1">
        <f>AU4</f>
        <v>0</v>
      </c>
      <c r="S15" s="1" t="str">
        <f t="shared" si="6"/>
        <v>Not White</v>
      </c>
      <c r="U15" s="1" t="s">
        <v>30</v>
      </c>
      <c r="V15" s="1" t="s">
        <v>28</v>
      </c>
      <c r="AG15" s="1">
        <v>0.90390000000000004</v>
      </c>
      <c r="AH15" s="1">
        <v>0.28749999999999998</v>
      </c>
      <c r="AI15" s="1">
        <v>13821</v>
      </c>
      <c r="AJ15" s="1">
        <v>3.14</v>
      </c>
      <c r="AK15" s="1">
        <v>1.6999999999999999E-3</v>
      </c>
      <c r="AL15" s="1">
        <f t="shared" si="4"/>
        <v>0</v>
      </c>
      <c r="AM15" s="1" t="str">
        <f t="shared" si="7"/>
        <v>Not White</v>
      </c>
      <c r="AO15" s="4">
        <v>2.2000000000000002</v>
      </c>
      <c r="AP15" s="5">
        <f t="shared" si="0"/>
        <v>2.1584578412000002</v>
      </c>
      <c r="AQ15" s="6">
        <f t="shared" si="1"/>
        <v>0.77321189319999983</v>
      </c>
      <c r="AR15" s="6">
        <f t="shared" si="2"/>
        <v>0.68421528083221861</v>
      </c>
      <c r="AT15" s="14" t="s">
        <v>104</v>
      </c>
      <c r="AU15" s="17"/>
      <c r="AV15" s="18">
        <v>18.38</v>
      </c>
      <c r="AW15" s="8"/>
    </row>
    <row r="16" spans="1:49" ht="30.75" customHeight="1" x14ac:dyDescent="0.25">
      <c r="A16" s="1" t="s">
        <v>30</v>
      </c>
      <c r="B16" s="1" t="s">
        <v>29</v>
      </c>
      <c r="M16" s="1">
        <v>0</v>
      </c>
      <c r="N16" s="1" t="s">
        <v>25</v>
      </c>
      <c r="O16" s="1" t="s">
        <v>25</v>
      </c>
      <c r="P16" s="1" t="s">
        <v>25</v>
      </c>
      <c r="Q16" s="1" t="s">
        <v>25</v>
      </c>
      <c r="R16" s="1">
        <v>0</v>
      </c>
      <c r="S16" s="1" t="str">
        <f t="shared" si="6"/>
        <v>White</v>
      </c>
      <c r="U16" s="1" t="s">
        <v>30</v>
      </c>
      <c r="V16" s="1" t="s">
        <v>29</v>
      </c>
      <c r="AG16" s="1">
        <v>0</v>
      </c>
      <c r="AH16" s="1" t="s">
        <v>25</v>
      </c>
      <c r="AI16" s="1" t="s">
        <v>25</v>
      </c>
      <c r="AJ16" s="1" t="s">
        <v>25</v>
      </c>
      <c r="AK16" s="1" t="s">
        <v>25</v>
      </c>
      <c r="AL16" s="1">
        <f t="shared" si="4"/>
        <v>0</v>
      </c>
      <c r="AM16" s="1" t="str">
        <f t="shared" si="7"/>
        <v>White</v>
      </c>
      <c r="AO16" s="4">
        <v>2.2999999999999998</v>
      </c>
      <c r="AP16" s="5">
        <f t="shared" si="0"/>
        <v>2.1551728481999999</v>
      </c>
      <c r="AQ16" s="6">
        <f t="shared" si="1"/>
        <v>0.78339904170000041</v>
      </c>
      <c r="AR16" s="6">
        <f t="shared" si="2"/>
        <v>0.6864122224828515</v>
      </c>
      <c r="AT16" s="14" t="s">
        <v>99</v>
      </c>
      <c r="AU16" s="17"/>
      <c r="AV16" s="18">
        <v>67.47</v>
      </c>
      <c r="AW16" s="8"/>
    </row>
    <row r="17" spans="1:49" ht="30.75" customHeight="1" x14ac:dyDescent="0.25">
      <c r="A17" s="1" t="s">
        <v>31</v>
      </c>
      <c r="B17" s="1" t="s">
        <v>28</v>
      </c>
      <c r="M17" s="1">
        <v>2.0240000000000002E-3</v>
      </c>
      <c r="N17" s="1">
        <v>1.7010000000000001E-2</v>
      </c>
      <c r="O17" s="1">
        <v>4607</v>
      </c>
      <c r="P17" s="1">
        <v>0.12</v>
      </c>
      <c r="Q17" s="1">
        <v>0.90529999999999999</v>
      </c>
      <c r="R17" s="1">
        <f>AU4</f>
        <v>0</v>
      </c>
      <c r="S17" s="1" t="str">
        <f t="shared" si="6"/>
        <v>Not White</v>
      </c>
      <c r="U17" s="1" t="s">
        <v>31</v>
      </c>
      <c r="V17" s="1" t="s">
        <v>28</v>
      </c>
      <c r="AG17" s="1">
        <v>-0.1348</v>
      </c>
      <c r="AH17" s="1">
        <v>4.5740000000000003E-2</v>
      </c>
      <c r="AI17" s="1">
        <v>13821</v>
      </c>
      <c r="AJ17" s="1">
        <v>-2.95</v>
      </c>
      <c r="AK17" s="1">
        <v>3.2000000000000002E-3</v>
      </c>
      <c r="AL17" s="1">
        <f t="shared" si="4"/>
        <v>0</v>
      </c>
      <c r="AM17" s="1" t="str">
        <f t="shared" si="7"/>
        <v>Not White</v>
      </c>
      <c r="AO17" s="4">
        <v>2.4</v>
      </c>
      <c r="AP17" s="5">
        <f t="shared" si="0"/>
        <v>2.1534017928</v>
      </c>
      <c r="AQ17" s="6">
        <f t="shared" si="1"/>
        <v>0.79214506480000024</v>
      </c>
      <c r="AR17" s="6">
        <f t="shared" si="2"/>
        <v>0.68829173191388104</v>
      </c>
      <c r="AT17" s="14" t="s">
        <v>100</v>
      </c>
      <c r="AU17" s="17"/>
      <c r="AV17" s="18">
        <v>24.56</v>
      </c>
      <c r="AW17" s="8"/>
    </row>
    <row r="18" spans="1:49" ht="30.75" customHeight="1" thickBot="1" x14ac:dyDescent="0.3">
      <c r="A18" s="1" t="s">
        <v>31</v>
      </c>
      <c r="B18" s="1" t="s">
        <v>29</v>
      </c>
      <c r="M18" s="1">
        <v>0</v>
      </c>
      <c r="N18" s="1" t="s">
        <v>25</v>
      </c>
      <c r="O18" s="1" t="s">
        <v>25</v>
      </c>
      <c r="P18" s="1" t="s">
        <v>25</v>
      </c>
      <c r="Q18" s="1" t="s">
        <v>25</v>
      </c>
      <c r="R18" s="1">
        <v>0</v>
      </c>
      <c r="S18" s="1" t="str">
        <f t="shared" si="6"/>
        <v>White</v>
      </c>
      <c r="U18" s="1" t="s">
        <v>31</v>
      </c>
      <c r="V18" s="1" t="s">
        <v>29</v>
      </c>
      <c r="AG18" s="1">
        <v>0</v>
      </c>
      <c r="AH18" s="1" t="s">
        <v>25</v>
      </c>
      <c r="AI18" s="1" t="s">
        <v>25</v>
      </c>
      <c r="AJ18" s="1" t="s">
        <v>25</v>
      </c>
      <c r="AK18" s="1" t="s">
        <v>25</v>
      </c>
      <c r="AL18" s="1">
        <f t="shared" si="4"/>
        <v>0</v>
      </c>
      <c r="AM18" s="1" t="str">
        <f t="shared" si="7"/>
        <v>White</v>
      </c>
      <c r="AO18" s="4">
        <v>2.5</v>
      </c>
      <c r="AP18" s="5">
        <f t="shared" si="0"/>
        <v>2.1531446750000001</v>
      </c>
      <c r="AQ18" s="6">
        <f t="shared" si="1"/>
        <v>0.79944996249999933</v>
      </c>
      <c r="AR18" s="6">
        <f t="shared" si="2"/>
        <v>0.68985681048010983</v>
      </c>
      <c r="AT18" s="19" t="s">
        <v>101</v>
      </c>
      <c r="AU18" s="20"/>
      <c r="AV18" s="21">
        <v>5.86</v>
      </c>
      <c r="AW18" s="8"/>
    </row>
    <row r="19" spans="1:49" ht="30.75" customHeight="1" x14ac:dyDescent="0.25">
      <c r="A19" s="1" t="s">
        <v>2</v>
      </c>
      <c r="C19" s="1" t="s">
        <v>32</v>
      </c>
      <c r="M19" s="1">
        <v>-0.1971</v>
      </c>
      <c r="N19" s="1">
        <v>0.16539999999999999</v>
      </c>
      <c r="O19" s="1">
        <v>4607</v>
      </c>
      <c r="P19" s="1">
        <v>-1.19</v>
      </c>
      <c r="Q19" s="1">
        <v>0.23330000000000001</v>
      </c>
      <c r="R19" s="1">
        <f>AU5</f>
        <v>0</v>
      </c>
      <c r="S19" s="1" t="str">
        <f>C19</f>
        <v>Married</v>
      </c>
      <c r="U19" s="1" t="s">
        <v>2</v>
      </c>
      <c r="W19" s="1" t="s">
        <v>32</v>
      </c>
      <c r="AG19" s="1">
        <v>-0.25490000000000002</v>
      </c>
      <c r="AH19" s="1">
        <v>0.37859999999999999</v>
      </c>
      <c r="AI19" s="1">
        <v>13821</v>
      </c>
      <c r="AJ19" s="1">
        <v>-0.67</v>
      </c>
      <c r="AK19" s="1">
        <v>0.50080000000000002</v>
      </c>
      <c r="AL19" s="1">
        <f t="shared" si="4"/>
        <v>0</v>
      </c>
      <c r="AM19" s="1" t="str">
        <f>W19</f>
        <v>Married</v>
      </c>
      <c r="AO19" s="4">
        <v>2.6</v>
      </c>
      <c r="AP19" s="5">
        <f t="shared" si="0"/>
        <v>2.1544014947999997</v>
      </c>
      <c r="AQ19" s="6">
        <f t="shared" si="1"/>
        <v>0.80531373480000046</v>
      </c>
      <c r="AR19" s="6">
        <f t="shared" si="2"/>
        <v>0.69110999158593867</v>
      </c>
      <c r="AT19" s="24"/>
      <c r="AU19" s="25"/>
      <c r="AV19" s="26"/>
    </row>
    <row r="20" spans="1:49" ht="30.75" customHeight="1" thickBot="1" x14ac:dyDescent="0.3">
      <c r="A20" s="1" t="s">
        <v>2</v>
      </c>
      <c r="C20" s="1" t="s">
        <v>33</v>
      </c>
      <c r="M20" s="1">
        <v>0</v>
      </c>
      <c r="N20" s="1" t="s">
        <v>25</v>
      </c>
      <c r="O20" s="1" t="s">
        <v>25</v>
      </c>
      <c r="P20" s="1" t="s">
        <v>25</v>
      </c>
      <c r="Q20" s="1" t="s">
        <v>25</v>
      </c>
      <c r="R20" s="1">
        <v>0</v>
      </c>
      <c r="S20" s="1" t="str">
        <f t="shared" ref="S20:S24" si="8">C20</f>
        <v>Not Married</v>
      </c>
      <c r="U20" s="1" t="s">
        <v>2</v>
      </c>
      <c r="W20" s="1" t="s">
        <v>33</v>
      </c>
      <c r="AG20" s="1">
        <v>0</v>
      </c>
      <c r="AH20" s="1" t="s">
        <v>25</v>
      </c>
      <c r="AI20" s="1" t="s">
        <v>25</v>
      </c>
      <c r="AJ20" s="1" t="s">
        <v>25</v>
      </c>
      <c r="AK20" s="1" t="s">
        <v>25</v>
      </c>
      <c r="AL20" s="1">
        <f t="shared" si="4"/>
        <v>0</v>
      </c>
      <c r="AM20" s="1" t="str">
        <f t="shared" ref="AM20:AM24" si="9">W20</f>
        <v>Not Married</v>
      </c>
      <c r="AO20" s="4">
        <v>2.7</v>
      </c>
      <c r="AP20" s="5">
        <f t="shared" si="0"/>
        <v>2.1571722521999996</v>
      </c>
      <c r="AQ20" s="6">
        <f t="shared" si="1"/>
        <v>0.80973638170000106</v>
      </c>
      <c r="AR20" s="6">
        <f t="shared" si="2"/>
        <v>0.69205332599527314</v>
      </c>
      <c r="AT20" s="27"/>
      <c r="AU20" s="28"/>
      <c r="AV20" s="29"/>
    </row>
    <row r="21" spans="1:49" ht="30.75" customHeight="1" x14ac:dyDescent="0.25">
      <c r="A21" s="1" t="s">
        <v>34</v>
      </c>
      <c r="C21" s="1" t="s">
        <v>32</v>
      </c>
      <c r="M21" s="1">
        <v>6.9769999999999999E-2</v>
      </c>
      <c r="N21" s="1">
        <v>0.12740000000000001</v>
      </c>
      <c r="O21" s="1">
        <v>4607</v>
      </c>
      <c r="P21" s="1">
        <v>0.55000000000000004</v>
      </c>
      <c r="Q21" s="1">
        <v>0.58399999999999996</v>
      </c>
      <c r="R21" s="1">
        <f>AU5</f>
        <v>0</v>
      </c>
      <c r="S21" s="1" t="str">
        <f t="shared" si="8"/>
        <v>Married</v>
      </c>
      <c r="U21" s="1" t="s">
        <v>34</v>
      </c>
      <c r="W21" s="1" t="s">
        <v>32</v>
      </c>
      <c r="AG21" s="1">
        <v>0.27150000000000002</v>
      </c>
      <c r="AH21" s="1">
        <v>0.32540000000000002</v>
      </c>
      <c r="AI21" s="1">
        <v>13821</v>
      </c>
      <c r="AJ21" s="1">
        <v>0.83</v>
      </c>
      <c r="AK21" s="1">
        <v>0.40400000000000003</v>
      </c>
      <c r="AL21" s="1">
        <f t="shared" si="4"/>
        <v>0</v>
      </c>
      <c r="AM21" s="1" t="str">
        <f t="shared" si="9"/>
        <v>Married</v>
      </c>
      <c r="AO21" s="4">
        <v>2.8</v>
      </c>
      <c r="AP21" s="5">
        <f t="shared" si="0"/>
        <v>2.1614569471999983</v>
      </c>
      <c r="AQ21" s="6">
        <f t="shared" si="1"/>
        <v>0.81271790320000015</v>
      </c>
      <c r="AR21" s="6">
        <f t="shared" si="2"/>
        <v>0.69268837039613962</v>
      </c>
      <c r="AU21" s="9"/>
    </row>
    <row r="22" spans="1:49" ht="30.75" customHeight="1" x14ac:dyDescent="0.25">
      <c r="A22" s="1" t="s">
        <v>34</v>
      </c>
      <c r="C22" s="1" t="s">
        <v>33</v>
      </c>
      <c r="M22" s="1">
        <v>0</v>
      </c>
      <c r="N22" s="1" t="s">
        <v>25</v>
      </c>
      <c r="O22" s="1" t="s">
        <v>25</v>
      </c>
      <c r="P22" s="1" t="s">
        <v>25</v>
      </c>
      <c r="Q22" s="1" t="s">
        <v>25</v>
      </c>
      <c r="R22" s="1">
        <v>0</v>
      </c>
      <c r="S22" s="1" t="str">
        <f t="shared" si="8"/>
        <v>Not Married</v>
      </c>
      <c r="U22" s="1" t="s">
        <v>34</v>
      </c>
      <c r="W22" s="1" t="s">
        <v>33</v>
      </c>
      <c r="AG22" s="1">
        <v>0</v>
      </c>
      <c r="AH22" s="1" t="s">
        <v>25</v>
      </c>
      <c r="AI22" s="1" t="s">
        <v>25</v>
      </c>
      <c r="AJ22" s="1" t="s">
        <v>25</v>
      </c>
      <c r="AK22" s="1" t="s">
        <v>25</v>
      </c>
      <c r="AL22" s="1">
        <f t="shared" si="4"/>
        <v>0</v>
      </c>
      <c r="AM22" s="1" t="str">
        <f t="shared" si="9"/>
        <v>Not Married</v>
      </c>
      <c r="AO22" s="4">
        <v>2.9</v>
      </c>
      <c r="AP22" s="5">
        <f t="shared" si="0"/>
        <v>2.1672555797999999</v>
      </c>
      <c r="AQ22" s="6">
        <f t="shared" si="1"/>
        <v>0.8142582993000006</v>
      </c>
      <c r="AR22" s="6">
        <f t="shared" si="2"/>
        <v>0.69301617898617696</v>
      </c>
      <c r="AU22" s="10"/>
    </row>
    <row r="23" spans="1:49" ht="30.75" customHeight="1" x14ac:dyDescent="0.25">
      <c r="A23" s="1" t="s">
        <v>35</v>
      </c>
      <c r="C23" s="1" t="s">
        <v>32</v>
      </c>
      <c r="M23" s="1">
        <v>-1.6049999999999998E-2</v>
      </c>
      <c r="N23" s="1">
        <v>2.0219999999999998E-2</v>
      </c>
      <c r="O23" s="1">
        <v>4607</v>
      </c>
      <c r="P23" s="1">
        <v>-0.79</v>
      </c>
      <c r="Q23" s="1">
        <v>0.42749999999999999</v>
      </c>
      <c r="R23" s="1">
        <f>AU5</f>
        <v>0</v>
      </c>
      <c r="S23" s="1" t="str">
        <f t="shared" si="8"/>
        <v>Married</v>
      </c>
      <c r="U23" s="1" t="s">
        <v>35</v>
      </c>
      <c r="W23" s="1" t="s">
        <v>32</v>
      </c>
      <c r="AG23" s="1">
        <v>-2.8889999999999999E-2</v>
      </c>
      <c r="AH23" s="1">
        <v>5.1729999999999998E-2</v>
      </c>
      <c r="AI23" s="1">
        <v>13821</v>
      </c>
      <c r="AJ23" s="1">
        <v>-0.56000000000000005</v>
      </c>
      <c r="AK23" s="1">
        <v>0.5766</v>
      </c>
      <c r="AL23" s="1">
        <f t="shared" si="4"/>
        <v>0</v>
      </c>
      <c r="AM23" s="1" t="str">
        <f t="shared" si="9"/>
        <v>Married</v>
      </c>
      <c r="AO23" s="4">
        <v>3</v>
      </c>
      <c r="AP23" s="5">
        <f t="shared" si="0"/>
        <v>2.1745681500000007</v>
      </c>
      <c r="AQ23" s="6">
        <f t="shared" si="1"/>
        <v>0.81435757000000064</v>
      </c>
      <c r="AR23" s="6">
        <f t="shared" si="2"/>
        <v>0.69303729790221869</v>
      </c>
      <c r="AU23" s="10"/>
    </row>
    <row r="24" spans="1:49" ht="30.75" customHeight="1" x14ac:dyDescent="0.25">
      <c r="A24" s="1" t="s">
        <v>35</v>
      </c>
      <c r="C24" s="1" t="s">
        <v>33</v>
      </c>
      <c r="M24" s="1">
        <v>0</v>
      </c>
      <c r="N24" s="1" t="s">
        <v>25</v>
      </c>
      <c r="O24" s="1" t="s">
        <v>25</v>
      </c>
      <c r="P24" s="1" t="s">
        <v>25</v>
      </c>
      <c r="Q24" s="1" t="s">
        <v>25</v>
      </c>
      <c r="R24" s="1">
        <v>0</v>
      </c>
      <c r="S24" s="1" t="str">
        <f t="shared" si="8"/>
        <v>Not Married</v>
      </c>
      <c r="U24" s="1" t="s">
        <v>35</v>
      </c>
      <c r="W24" s="1" t="s">
        <v>33</v>
      </c>
      <c r="AG24" s="1">
        <v>0</v>
      </c>
      <c r="AH24" s="1" t="s">
        <v>25</v>
      </c>
      <c r="AI24" s="1" t="s">
        <v>25</v>
      </c>
      <c r="AJ24" s="1" t="s">
        <v>25</v>
      </c>
      <c r="AK24" s="1" t="s">
        <v>25</v>
      </c>
      <c r="AL24" s="1">
        <f t="shared" si="4"/>
        <v>0</v>
      </c>
      <c r="AM24" s="1" t="str">
        <f t="shared" si="9"/>
        <v>Not Married</v>
      </c>
      <c r="AO24" s="4">
        <v>3.1</v>
      </c>
      <c r="AP24" s="5">
        <f t="shared" si="0"/>
        <v>2.183394657800001</v>
      </c>
      <c r="AQ24" s="6">
        <f t="shared" si="1"/>
        <v>0.81301571530000183</v>
      </c>
      <c r="AR24" s="6">
        <f t="shared" si="2"/>
        <v>0.69275176237462077</v>
      </c>
      <c r="AU24" s="10"/>
    </row>
    <row r="25" spans="1:49" ht="30.75" customHeight="1" x14ac:dyDescent="0.25">
      <c r="A25" s="1" t="s">
        <v>3</v>
      </c>
      <c r="D25" s="1" t="s">
        <v>36</v>
      </c>
      <c r="M25" s="1">
        <v>-3.4329999999999999E-2</v>
      </c>
      <c r="N25" s="1">
        <v>0.16220000000000001</v>
      </c>
      <c r="O25" s="1">
        <v>4607</v>
      </c>
      <c r="P25" s="1">
        <v>-0.21</v>
      </c>
      <c r="Q25" s="1">
        <v>0.83240000000000003</v>
      </c>
      <c r="R25" s="1">
        <f>AU6</f>
        <v>0</v>
      </c>
      <c r="S25" s="1" t="str">
        <f>D25</f>
        <v>Alone/Roommate</v>
      </c>
      <c r="U25" s="1" t="s">
        <v>3</v>
      </c>
      <c r="X25" s="1" t="s">
        <v>36</v>
      </c>
      <c r="AG25" s="1">
        <v>0.56189999999999996</v>
      </c>
      <c r="AH25" s="1">
        <v>0.38340000000000002</v>
      </c>
      <c r="AI25" s="1">
        <v>13821</v>
      </c>
      <c r="AJ25" s="1">
        <v>1.47</v>
      </c>
      <c r="AK25" s="1">
        <v>0.14280000000000001</v>
      </c>
      <c r="AL25" s="1">
        <f t="shared" si="4"/>
        <v>0</v>
      </c>
      <c r="AM25" s="1" t="str">
        <f>X25</f>
        <v>Alone/Roommate</v>
      </c>
      <c r="AO25" s="4">
        <v>3.2</v>
      </c>
      <c r="AP25" s="5">
        <f t="shared" si="0"/>
        <v>2.1937351032000012</v>
      </c>
      <c r="AQ25" s="6">
        <f t="shared" si="1"/>
        <v>0.81023273520000005</v>
      </c>
      <c r="AR25" s="6">
        <f t="shared" si="2"/>
        <v>0.69215909654462549</v>
      </c>
      <c r="AU25" s="10"/>
    </row>
    <row r="26" spans="1:49" ht="30.75" customHeight="1" x14ac:dyDescent="0.25">
      <c r="A26" s="1" t="s">
        <v>3</v>
      </c>
      <c r="D26" s="1" t="s">
        <v>37</v>
      </c>
      <c r="M26" s="1">
        <v>0</v>
      </c>
      <c r="N26" s="1" t="s">
        <v>25</v>
      </c>
      <c r="O26" s="1" t="s">
        <v>25</v>
      </c>
      <c r="P26" s="1" t="s">
        <v>25</v>
      </c>
      <c r="Q26" s="1" t="s">
        <v>25</v>
      </c>
      <c r="R26" s="1">
        <v>0</v>
      </c>
      <c r="S26" s="1" t="str">
        <f t="shared" ref="S26:S30" si="10">D26</f>
        <v>Other</v>
      </c>
      <c r="U26" s="1" t="s">
        <v>3</v>
      </c>
      <c r="X26" s="1" t="s">
        <v>102</v>
      </c>
      <c r="AG26" s="1">
        <v>0</v>
      </c>
      <c r="AH26" s="1" t="s">
        <v>25</v>
      </c>
      <c r="AI26" s="1" t="s">
        <v>25</v>
      </c>
      <c r="AJ26" s="1" t="s">
        <v>25</v>
      </c>
      <c r="AK26" s="1" t="s">
        <v>25</v>
      </c>
      <c r="AL26" s="1">
        <f t="shared" si="4"/>
        <v>0</v>
      </c>
      <c r="AM26" s="1" t="str">
        <f t="shared" ref="AM26:AM30" si="11">X26</f>
        <v>Not Alone</v>
      </c>
      <c r="AO26" s="4">
        <v>3.3</v>
      </c>
      <c r="AP26" s="5">
        <f t="shared" si="0"/>
        <v>2.2055894862000001</v>
      </c>
      <c r="AQ26" s="6">
        <f t="shared" si="1"/>
        <v>0.80600862969999998</v>
      </c>
      <c r="AR26" s="6">
        <f t="shared" si="2"/>
        <v>0.69125831594079012</v>
      </c>
      <c r="AU26" s="10"/>
    </row>
    <row r="27" spans="1:49" ht="30.75" customHeight="1" x14ac:dyDescent="0.25">
      <c r="A27" s="1" t="s">
        <v>38</v>
      </c>
      <c r="D27" s="1" t="s">
        <v>36</v>
      </c>
      <c r="M27" s="1">
        <v>8.8920000000000006E-3</v>
      </c>
      <c r="N27" s="1">
        <v>0.125</v>
      </c>
      <c r="O27" s="1">
        <v>4607</v>
      </c>
      <c r="P27" s="1">
        <v>7.0000000000000007E-2</v>
      </c>
      <c r="Q27" s="1">
        <v>0.94330000000000003</v>
      </c>
      <c r="R27" s="1">
        <f>AU6</f>
        <v>0</v>
      </c>
      <c r="S27" s="1" t="str">
        <f t="shared" si="10"/>
        <v>Alone/Roommate</v>
      </c>
      <c r="U27" s="1" t="s">
        <v>38</v>
      </c>
      <c r="X27" s="1" t="s">
        <v>36</v>
      </c>
      <c r="AG27" s="1">
        <v>-1.6299999999999999E-3</v>
      </c>
      <c r="AH27" s="1">
        <v>0.33189999999999997</v>
      </c>
      <c r="AI27" s="1">
        <v>13821</v>
      </c>
      <c r="AJ27" s="1">
        <v>0</v>
      </c>
      <c r="AK27" s="1">
        <v>0.99609999999999999</v>
      </c>
      <c r="AL27" s="1">
        <f t="shared" si="4"/>
        <v>0</v>
      </c>
      <c r="AM27" s="1" t="str">
        <f t="shared" si="11"/>
        <v>Alone/Roommate</v>
      </c>
      <c r="AO27" s="4">
        <v>3.4</v>
      </c>
      <c r="AP27" s="5">
        <f t="shared" si="0"/>
        <v>2.2189578067999998</v>
      </c>
      <c r="AQ27" s="6">
        <f t="shared" si="1"/>
        <v>0.80034339880000127</v>
      </c>
      <c r="AR27" s="6">
        <f t="shared" si="2"/>
        <v>0.69004793266822551</v>
      </c>
    </row>
    <row r="28" spans="1:49" ht="30.75" customHeight="1" x14ac:dyDescent="0.25">
      <c r="A28" s="1" t="s">
        <v>38</v>
      </c>
      <c r="D28" s="1" t="s">
        <v>37</v>
      </c>
      <c r="M28" s="1">
        <v>0</v>
      </c>
      <c r="N28" s="1" t="s">
        <v>25</v>
      </c>
      <c r="O28" s="1" t="s">
        <v>25</v>
      </c>
      <c r="P28" s="1" t="s">
        <v>25</v>
      </c>
      <c r="Q28" s="1" t="s">
        <v>25</v>
      </c>
      <c r="R28" s="1">
        <v>0</v>
      </c>
      <c r="S28" s="1" t="str">
        <f t="shared" si="10"/>
        <v>Other</v>
      </c>
      <c r="U28" s="1" t="s">
        <v>38</v>
      </c>
      <c r="X28" s="1" t="s">
        <v>102</v>
      </c>
      <c r="AG28" s="1">
        <v>0</v>
      </c>
      <c r="AH28" s="1" t="s">
        <v>25</v>
      </c>
      <c r="AI28" s="1" t="s">
        <v>25</v>
      </c>
      <c r="AJ28" s="1" t="s">
        <v>25</v>
      </c>
      <c r="AK28" s="1" t="s">
        <v>25</v>
      </c>
      <c r="AL28" s="1">
        <f t="shared" si="4"/>
        <v>0</v>
      </c>
      <c r="AM28" s="1" t="str">
        <f t="shared" si="11"/>
        <v>Not Alone</v>
      </c>
      <c r="AO28" s="4">
        <v>3.5</v>
      </c>
      <c r="AP28" s="5">
        <f t="shared" si="0"/>
        <v>2.2338400649999999</v>
      </c>
      <c r="AQ28" s="6">
        <f t="shared" si="1"/>
        <v>0.79323704250000004</v>
      </c>
      <c r="AR28" s="6">
        <f t="shared" si="2"/>
        <v>0.68852596342207018</v>
      </c>
    </row>
    <row r="29" spans="1:49" ht="30.75" customHeight="1" x14ac:dyDescent="0.25">
      <c r="A29" s="1" t="s">
        <v>39</v>
      </c>
      <c r="D29" s="1" t="s">
        <v>36</v>
      </c>
      <c r="M29" s="1">
        <v>-2.9299999999999999E-3</v>
      </c>
      <c r="N29" s="1">
        <v>1.984E-2</v>
      </c>
      <c r="O29" s="1">
        <v>4607</v>
      </c>
      <c r="P29" s="1">
        <v>-0.15</v>
      </c>
      <c r="Q29" s="1">
        <v>0.88249999999999995</v>
      </c>
      <c r="R29" s="1">
        <f>AU6</f>
        <v>0</v>
      </c>
      <c r="S29" s="1" t="str">
        <f t="shared" si="10"/>
        <v>Alone/Roommate</v>
      </c>
      <c r="U29" s="1" t="s">
        <v>39</v>
      </c>
      <c r="X29" s="1" t="s">
        <v>36</v>
      </c>
      <c r="AG29" s="1">
        <v>1.714E-3</v>
      </c>
      <c r="AH29" s="1">
        <v>5.2859999999999997E-2</v>
      </c>
      <c r="AI29" s="1">
        <v>13821</v>
      </c>
      <c r="AJ29" s="1">
        <v>0.03</v>
      </c>
      <c r="AK29" s="1">
        <v>0.97409999999999997</v>
      </c>
      <c r="AL29" s="1">
        <f t="shared" si="4"/>
        <v>0</v>
      </c>
      <c r="AM29" s="1" t="str">
        <f t="shared" si="11"/>
        <v>Alone/Roommate</v>
      </c>
      <c r="AO29" s="4">
        <v>3.6</v>
      </c>
      <c r="AP29" s="5">
        <f t="shared" si="0"/>
        <v>2.2502362608000004</v>
      </c>
      <c r="AQ29" s="6">
        <f t="shared" si="1"/>
        <v>0.78468956080000063</v>
      </c>
      <c r="AR29" s="6">
        <f t="shared" si="2"/>
        <v>0.68668994049408782</v>
      </c>
    </row>
    <row r="30" spans="1:49" ht="30.75" customHeight="1" x14ac:dyDescent="0.25">
      <c r="A30" s="1" t="s">
        <v>39</v>
      </c>
      <c r="D30" s="1" t="s">
        <v>37</v>
      </c>
      <c r="M30" s="1">
        <v>0</v>
      </c>
      <c r="N30" s="1" t="s">
        <v>25</v>
      </c>
      <c r="O30" s="1" t="s">
        <v>25</v>
      </c>
      <c r="P30" s="1" t="s">
        <v>25</v>
      </c>
      <c r="Q30" s="1" t="s">
        <v>25</v>
      </c>
      <c r="R30" s="1">
        <v>0</v>
      </c>
      <c r="S30" s="1" t="str">
        <f t="shared" si="10"/>
        <v>Other</v>
      </c>
      <c r="U30" s="1" t="s">
        <v>39</v>
      </c>
      <c r="X30" s="1" t="s">
        <v>102</v>
      </c>
      <c r="AG30" s="1">
        <v>0</v>
      </c>
      <c r="AH30" s="1" t="s">
        <v>25</v>
      </c>
      <c r="AI30" s="1" t="s">
        <v>25</v>
      </c>
      <c r="AJ30" s="1" t="s">
        <v>25</v>
      </c>
      <c r="AK30" s="1" t="s">
        <v>25</v>
      </c>
      <c r="AL30" s="1">
        <f t="shared" si="4"/>
        <v>0</v>
      </c>
      <c r="AM30" s="1" t="str">
        <f t="shared" si="11"/>
        <v>Not Alone</v>
      </c>
      <c r="AO30" s="4">
        <v>3.7</v>
      </c>
      <c r="AP30" s="5">
        <f t="shared" si="0"/>
        <v>2.2681463941999995</v>
      </c>
      <c r="AQ30" s="6">
        <f t="shared" si="1"/>
        <v>0.77470095369999969</v>
      </c>
      <c r="AR30" s="6">
        <f t="shared" si="2"/>
        <v>0.684536925998386</v>
      </c>
    </row>
    <row r="31" spans="1:49" ht="30.75" customHeight="1" x14ac:dyDescent="0.25">
      <c r="A31" s="1" t="s">
        <v>40</v>
      </c>
      <c r="J31" s="1" t="s">
        <v>41</v>
      </c>
      <c r="M31" s="1">
        <v>-0.18479999999999999</v>
      </c>
      <c r="N31" s="1">
        <v>0.1303</v>
      </c>
      <c r="O31" s="1">
        <v>4607</v>
      </c>
      <c r="P31" s="1">
        <v>-1.42</v>
      </c>
      <c r="Q31" s="1">
        <v>0.15629999999999999</v>
      </c>
      <c r="R31" s="1">
        <f>AU7</f>
        <v>1</v>
      </c>
      <c r="S31" s="1" t="str">
        <f>J31</f>
        <v>No</v>
      </c>
      <c r="U31" s="1" t="s">
        <v>40</v>
      </c>
      <c r="AD31" s="1" t="s">
        <v>41</v>
      </c>
      <c r="AG31" s="1">
        <v>0.60360000000000003</v>
      </c>
      <c r="AH31" s="1">
        <v>0.30969999999999998</v>
      </c>
      <c r="AI31" s="1">
        <v>13821</v>
      </c>
      <c r="AJ31" s="1">
        <v>1.95</v>
      </c>
      <c r="AK31" s="1">
        <v>5.1299999999999998E-2</v>
      </c>
      <c r="AL31" s="1">
        <f t="shared" si="4"/>
        <v>1</v>
      </c>
      <c r="AM31" s="1" t="str">
        <f>AD31</f>
        <v>No</v>
      </c>
      <c r="AO31" s="4">
        <v>3.8</v>
      </c>
      <c r="AP31" s="5">
        <f t="shared" si="0"/>
        <v>2.2875704652000008</v>
      </c>
      <c r="AQ31" s="6">
        <f t="shared" si="1"/>
        <v>0.76327122119999946</v>
      </c>
      <c r="AR31" s="6">
        <f t="shared" si="2"/>
        <v>0.68206352959873506</v>
      </c>
    </row>
    <row r="32" spans="1:49" ht="30.75" customHeight="1" x14ac:dyDescent="0.25">
      <c r="A32" s="1" t="s">
        <v>40</v>
      </c>
      <c r="J32" s="1" t="s">
        <v>42</v>
      </c>
      <c r="M32" s="1">
        <v>0</v>
      </c>
      <c r="N32" s="1" t="s">
        <v>25</v>
      </c>
      <c r="O32" s="1" t="s">
        <v>25</v>
      </c>
      <c r="P32" s="1" t="s">
        <v>25</v>
      </c>
      <c r="Q32" s="1" t="s">
        <v>25</v>
      </c>
      <c r="R32" s="1">
        <v>0</v>
      </c>
      <c r="S32" s="1" t="str">
        <f t="shared" ref="S32:S36" si="12">J32</f>
        <v>Yes</v>
      </c>
      <c r="U32" s="1" t="s">
        <v>40</v>
      </c>
      <c r="AD32" s="1" t="s">
        <v>42</v>
      </c>
      <c r="AG32" s="1">
        <v>0</v>
      </c>
      <c r="AH32" s="1" t="s">
        <v>25</v>
      </c>
      <c r="AI32" s="1" t="s">
        <v>25</v>
      </c>
      <c r="AJ32" s="1" t="s">
        <v>25</v>
      </c>
      <c r="AK32" s="1" t="s">
        <v>25</v>
      </c>
      <c r="AL32" s="1">
        <f t="shared" si="4"/>
        <v>0</v>
      </c>
      <c r="AM32" s="1" t="str">
        <f t="shared" ref="AM32:AM36" si="13">AD32</f>
        <v>Yes</v>
      </c>
      <c r="AO32" s="4">
        <v>3.9</v>
      </c>
      <c r="AP32" s="5">
        <f t="shared" si="0"/>
        <v>2.3085084737999981</v>
      </c>
      <c r="AQ32" s="6">
        <f t="shared" si="1"/>
        <v>0.75040036330000015</v>
      </c>
      <c r="AR32" s="6">
        <f t="shared" si="2"/>
        <v>0.67926593007533775</v>
      </c>
    </row>
    <row r="33" spans="1:44" ht="30.75" customHeight="1" x14ac:dyDescent="0.25">
      <c r="A33" s="1" t="s">
        <v>43</v>
      </c>
      <c r="J33" s="1" t="s">
        <v>41</v>
      </c>
      <c r="M33" s="1">
        <v>4.3970000000000002E-2</v>
      </c>
      <c r="N33" s="1">
        <v>0.1004</v>
      </c>
      <c r="O33" s="1">
        <v>4607</v>
      </c>
      <c r="P33" s="1">
        <v>0.44</v>
      </c>
      <c r="Q33" s="1">
        <v>0.66139999999999999</v>
      </c>
      <c r="R33" s="1">
        <f>AU7</f>
        <v>1</v>
      </c>
      <c r="S33" s="1" t="str">
        <f t="shared" si="12"/>
        <v>No</v>
      </c>
      <c r="U33" s="1" t="s">
        <v>43</v>
      </c>
      <c r="AD33" s="1" t="s">
        <v>41</v>
      </c>
      <c r="AG33" s="1">
        <v>-0.47820000000000001</v>
      </c>
      <c r="AH33" s="1">
        <v>0.26790000000000003</v>
      </c>
      <c r="AI33" s="1">
        <v>13821</v>
      </c>
      <c r="AJ33" s="1">
        <v>-1.78</v>
      </c>
      <c r="AK33" s="1">
        <v>7.4300000000000005E-2</v>
      </c>
      <c r="AL33" s="1">
        <f t="shared" si="4"/>
        <v>1</v>
      </c>
      <c r="AM33" s="1" t="str">
        <f t="shared" si="13"/>
        <v>No</v>
      </c>
      <c r="AO33" s="4">
        <v>4</v>
      </c>
      <c r="AP33" s="5">
        <f t="shared" si="0"/>
        <v>2.3309604200000003</v>
      </c>
      <c r="AQ33" s="6">
        <f t="shared" si="1"/>
        <v>0.73608838000000076</v>
      </c>
      <c r="AR33" s="6">
        <f t="shared" si="2"/>
        <v>0.67613990112262579</v>
      </c>
    </row>
    <row r="34" spans="1:44" ht="30.75" customHeight="1" x14ac:dyDescent="0.25">
      <c r="A34" s="1" t="s">
        <v>43</v>
      </c>
      <c r="J34" s="1" t="s">
        <v>42</v>
      </c>
      <c r="M34" s="1">
        <v>0</v>
      </c>
      <c r="N34" s="1" t="s">
        <v>25</v>
      </c>
      <c r="O34" s="1" t="s">
        <v>25</v>
      </c>
      <c r="P34" s="1" t="s">
        <v>25</v>
      </c>
      <c r="Q34" s="1" t="s">
        <v>25</v>
      </c>
      <c r="R34" s="1">
        <v>0</v>
      </c>
      <c r="S34" s="1" t="str">
        <f t="shared" si="12"/>
        <v>Yes</v>
      </c>
      <c r="U34" s="1" t="s">
        <v>43</v>
      </c>
      <c r="AD34" s="1" t="s">
        <v>42</v>
      </c>
      <c r="AG34" s="1">
        <v>0</v>
      </c>
      <c r="AH34" s="1" t="s">
        <v>25</v>
      </c>
      <c r="AI34" s="1" t="s">
        <v>25</v>
      </c>
      <c r="AJ34" s="1" t="s">
        <v>25</v>
      </c>
      <c r="AK34" s="1" t="s">
        <v>25</v>
      </c>
      <c r="AL34" s="1">
        <f t="shared" si="4"/>
        <v>0</v>
      </c>
      <c r="AM34" s="1" t="str">
        <f t="shared" si="13"/>
        <v>Yes</v>
      </c>
      <c r="AO34" s="4">
        <v>4.0999999999999996</v>
      </c>
      <c r="AP34" s="5">
        <f t="shared" si="0"/>
        <v>2.3549263037999997</v>
      </c>
      <c r="AQ34" s="6">
        <f t="shared" si="1"/>
        <v>0.72033527130000041</v>
      </c>
      <c r="AR34" s="6">
        <f t="shared" si="2"/>
        <v>0.67268084182084276</v>
      </c>
    </row>
    <row r="35" spans="1:44" ht="30.75" customHeight="1" x14ac:dyDescent="0.25">
      <c r="A35" s="1" t="s">
        <v>44</v>
      </c>
      <c r="J35" s="1" t="s">
        <v>41</v>
      </c>
      <c r="M35" s="1">
        <v>-3.0100000000000001E-3</v>
      </c>
      <c r="N35" s="1">
        <v>1.593E-2</v>
      </c>
      <c r="O35" s="1">
        <v>4607</v>
      </c>
      <c r="P35" s="1">
        <v>-0.19</v>
      </c>
      <c r="Q35" s="1">
        <v>0.85040000000000004</v>
      </c>
      <c r="R35" s="1">
        <f>AU7</f>
        <v>1</v>
      </c>
      <c r="S35" s="1" t="str">
        <f t="shared" si="12"/>
        <v>No</v>
      </c>
      <c r="U35" s="1" t="s">
        <v>44</v>
      </c>
      <c r="AD35" s="1" t="s">
        <v>41</v>
      </c>
      <c r="AG35" s="1">
        <v>7.535E-2</v>
      </c>
      <c r="AH35" s="1">
        <v>4.2680000000000003E-2</v>
      </c>
      <c r="AI35" s="1">
        <v>13821</v>
      </c>
      <c r="AJ35" s="1">
        <v>1.77</v>
      </c>
      <c r="AK35" s="1">
        <v>7.7499999999999999E-2</v>
      </c>
      <c r="AL35" s="1">
        <f t="shared" si="4"/>
        <v>1</v>
      </c>
      <c r="AM35" s="1" t="str">
        <f t="shared" si="13"/>
        <v>No</v>
      </c>
      <c r="AO35" s="4">
        <v>4.2</v>
      </c>
      <c r="AP35" s="5">
        <f t="shared" si="0"/>
        <v>2.3804061252000008</v>
      </c>
      <c r="AQ35" s="6">
        <f t="shared" si="1"/>
        <v>0.70314103720000143</v>
      </c>
      <c r="AR35" s="6">
        <f t="shared" si="2"/>
        <v>0.66888381227174731</v>
      </c>
    </row>
    <row r="36" spans="1:44" ht="30.75" customHeight="1" x14ac:dyDescent="0.25">
      <c r="A36" s="1" t="s">
        <v>44</v>
      </c>
      <c r="J36" s="1" t="s">
        <v>42</v>
      </c>
      <c r="M36" s="1">
        <v>0</v>
      </c>
      <c r="N36" s="1" t="s">
        <v>25</v>
      </c>
      <c r="O36" s="1" t="s">
        <v>25</v>
      </c>
      <c r="P36" s="1" t="s">
        <v>25</v>
      </c>
      <c r="Q36" s="1" t="s">
        <v>25</v>
      </c>
      <c r="R36" s="1">
        <v>0</v>
      </c>
      <c r="S36" s="1" t="str">
        <f t="shared" si="12"/>
        <v>Yes</v>
      </c>
      <c r="U36" s="1" t="s">
        <v>44</v>
      </c>
      <c r="AD36" s="1" t="s">
        <v>42</v>
      </c>
      <c r="AG36" s="1">
        <v>0</v>
      </c>
      <c r="AH36" s="1" t="s">
        <v>25</v>
      </c>
      <c r="AI36" s="1" t="s">
        <v>25</v>
      </c>
      <c r="AJ36" s="1" t="s">
        <v>25</v>
      </c>
      <c r="AK36" s="1" t="s">
        <v>25</v>
      </c>
      <c r="AL36" s="1">
        <f t="shared" si="4"/>
        <v>0</v>
      </c>
      <c r="AM36" s="1" t="str">
        <f t="shared" si="13"/>
        <v>Yes</v>
      </c>
      <c r="AO36" s="4">
        <v>4.3</v>
      </c>
      <c r="AP36" s="5">
        <f t="shared" si="0"/>
        <v>2.4073998841999993</v>
      </c>
      <c r="AQ36" s="6">
        <f t="shared" si="1"/>
        <v>0.68450567769999948</v>
      </c>
      <c r="AR36" s="6">
        <f t="shared" si="2"/>
        <v>0.66474357493131775</v>
      </c>
    </row>
    <row r="37" spans="1:44" ht="30.75" customHeight="1" x14ac:dyDescent="0.25">
      <c r="A37" s="1" t="s">
        <v>4</v>
      </c>
      <c r="E37" s="1" t="s">
        <v>45</v>
      </c>
      <c r="M37" s="1">
        <v>0.3402</v>
      </c>
      <c r="N37" s="1">
        <v>0.1827</v>
      </c>
      <c r="O37" s="1">
        <v>4607</v>
      </c>
      <c r="P37" s="1">
        <v>1.86</v>
      </c>
      <c r="Q37" s="1">
        <v>6.2700000000000006E-2</v>
      </c>
      <c r="R37" s="1">
        <f>AU8</f>
        <v>0</v>
      </c>
      <c r="S37" s="1" t="str">
        <f>E37</f>
        <v>Not Productive</v>
      </c>
      <c r="U37" s="1" t="s">
        <v>4</v>
      </c>
      <c r="Y37" s="1" t="s">
        <v>45</v>
      </c>
      <c r="AG37" s="1">
        <v>0.4929</v>
      </c>
      <c r="AH37" s="1">
        <v>0.40139999999999998</v>
      </c>
      <c r="AI37" s="1">
        <v>13821</v>
      </c>
      <c r="AJ37" s="1">
        <v>1.23</v>
      </c>
      <c r="AK37" s="1">
        <v>0.21959999999999999</v>
      </c>
      <c r="AL37" s="1">
        <f t="shared" si="4"/>
        <v>0</v>
      </c>
      <c r="AM37" s="1" t="str">
        <f>Y37</f>
        <v>Not Productive</v>
      </c>
      <c r="AO37" s="4">
        <v>4.4000000000000004</v>
      </c>
      <c r="AP37" s="5">
        <f t="shared" si="0"/>
        <v>2.4359075808000004</v>
      </c>
      <c r="AQ37" s="6">
        <f t="shared" si="1"/>
        <v>0.66442919279999868</v>
      </c>
      <c r="AR37" s="6">
        <f t="shared" si="2"/>
        <v>0.66025464220809893</v>
      </c>
    </row>
    <row r="38" spans="1:44" ht="30.75" customHeight="1" x14ac:dyDescent="0.25">
      <c r="A38" s="1" t="s">
        <v>4</v>
      </c>
      <c r="E38" s="1" t="s">
        <v>46</v>
      </c>
      <c r="M38" s="1">
        <v>0</v>
      </c>
      <c r="N38" s="1" t="s">
        <v>25</v>
      </c>
      <c r="O38" s="1" t="s">
        <v>25</v>
      </c>
      <c r="P38" s="1" t="s">
        <v>25</v>
      </c>
      <c r="Q38" s="1" t="s">
        <v>25</v>
      </c>
      <c r="R38" s="1">
        <v>0</v>
      </c>
      <c r="S38" s="1" t="str">
        <f t="shared" ref="S38:S42" si="14">E38</f>
        <v>Productive</v>
      </c>
      <c r="U38" s="1" t="s">
        <v>4</v>
      </c>
      <c r="Y38" s="1" t="s">
        <v>46</v>
      </c>
      <c r="AG38" s="1">
        <v>0</v>
      </c>
      <c r="AH38" s="1" t="s">
        <v>25</v>
      </c>
      <c r="AI38" s="1" t="s">
        <v>25</v>
      </c>
      <c r="AJ38" s="1" t="s">
        <v>25</v>
      </c>
      <c r="AK38" s="1" t="s">
        <v>25</v>
      </c>
      <c r="AL38" s="1">
        <f t="shared" si="4"/>
        <v>0</v>
      </c>
      <c r="AM38" s="1" t="str">
        <f t="shared" ref="AM38:AM42" si="15">Y38</f>
        <v>Productive</v>
      </c>
      <c r="AO38" s="4">
        <v>4.5</v>
      </c>
      <c r="AP38" s="5">
        <f t="shared" si="0"/>
        <v>2.4659292150000018</v>
      </c>
      <c r="AQ38" s="6">
        <f t="shared" si="1"/>
        <v>0.64291158249999902</v>
      </c>
      <c r="AR38" s="6">
        <f t="shared" si="2"/>
        <v>0.65541133092262993</v>
      </c>
    </row>
    <row r="39" spans="1:44" ht="30.75" customHeight="1" x14ac:dyDescent="0.25">
      <c r="A39" s="1" t="s">
        <v>47</v>
      </c>
      <c r="E39" s="1" t="s">
        <v>45</v>
      </c>
      <c r="M39" s="1">
        <v>2.9389999999999999E-2</v>
      </c>
      <c r="N39" s="1">
        <v>0.14080000000000001</v>
      </c>
      <c r="O39" s="1">
        <v>4607</v>
      </c>
      <c r="P39" s="1">
        <v>0.21</v>
      </c>
      <c r="Q39" s="1">
        <v>0.8347</v>
      </c>
      <c r="R39" s="1">
        <f>AU8</f>
        <v>0</v>
      </c>
      <c r="S39" s="1" t="str">
        <f t="shared" si="14"/>
        <v>Not Productive</v>
      </c>
      <c r="U39" s="1" t="s">
        <v>47</v>
      </c>
      <c r="Y39" s="1" t="s">
        <v>45</v>
      </c>
      <c r="AG39" s="1">
        <v>-0.58650000000000002</v>
      </c>
      <c r="AH39" s="1">
        <v>0.34300000000000003</v>
      </c>
      <c r="AI39" s="1">
        <v>13821</v>
      </c>
      <c r="AJ39" s="1">
        <v>-1.71</v>
      </c>
      <c r="AK39" s="1">
        <v>8.7300000000000003E-2</v>
      </c>
      <c r="AL39" s="1">
        <f t="shared" si="4"/>
        <v>0</v>
      </c>
      <c r="AM39" s="1" t="str">
        <f t="shared" si="15"/>
        <v>Not Productive</v>
      </c>
      <c r="AO39" s="4">
        <v>4.5999999999999996</v>
      </c>
      <c r="AP39" s="5">
        <f t="shared" si="0"/>
        <v>2.4974647868000015</v>
      </c>
      <c r="AQ39" s="6">
        <f t="shared" si="1"/>
        <v>0.61995284679999973</v>
      </c>
      <c r="AR39" s="6">
        <f t="shared" si="2"/>
        <v>0.65020782423869705</v>
      </c>
    </row>
    <row r="40" spans="1:44" ht="30.75" customHeight="1" x14ac:dyDescent="0.25">
      <c r="A40" s="1" t="s">
        <v>47</v>
      </c>
      <c r="E40" s="1" t="s">
        <v>46</v>
      </c>
      <c r="M40" s="1">
        <v>0</v>
      </c>
      <c r="N40" s="1" t="s">
        <v>25</v>
      </c>
      <c r="O40" s="1" t="s">
        <v>25</v>
      </c>
      <c r="P40" s="1" t="s">
        <v>25</v>
      </c>
      <c r="Q40" s="1" t="s">
        <v>25</v>
      </c>
      <c r="R40" s="1">
        <v>0</v>
      </c>
      <c r="S40" s="1" t="str">
        <f t="shared" si="14"/>
        <v>Productive</v>
      </c>
      <c r="U40" s="1" t="s">
        <v>47</v>
      </c>
      <c r="Y40" s="1" t="s">
        <v>46</v>
      </c>
      <c r="AG40" s="1">
        <v>0</v>
      </c>
      <c r="AH40" s="1" t="s">
        <v>25</v>
      </c>
      <c r="AI40" s="1" t="s">
        <v>25</v>
      </c>
      <c r="AJ40" s="1" t="s">
        <v>25</v>
      </c>
      <c r="AK40" s="1" t="s">
        <v>25</v>
      </c>
      <c r="AL40" s="1">
        <f t="shared" si="4"/>
        <v>0</v>
      </c>
      <c r="AM40" s="1" t="str">
        <f t="shared" si="15"/>
        <v>Productive</v>
      </c>
      <c r="AO40" s="4">
        <v>4.7</v>
      </c>
      <c r="AP40" s="5">
        <f t="shared" si="0"/>
        <v>2.5305142962000016</v>
      </c>
      <c r="AQ40" s="6">
        <f t="shared" si="1"/>
        <v>0.59555298569999904</v>
      </c>
      <c r="AR40" s="6">
        <f t="shared" si="2"/>
        <v>0.64463824167790551</v>
      </c>
    </row>
    <row r="41" spans="1:44" ht="30.75" customHeight="1" x14ac:dyDescent="0.25">
      <c r="A41" s="1" t="s">
        <v>48</v>
      </c>
      <c r="E41" s="1" t="s">
        <v>45</v>
      </c>
      <c r="M41" s="1">
        <v>-2.2799999999999999E-3</v>
      </c>
      <c r="N41" s="1">
        <v>2.2339999999999999E-2</v>
      </c>
      <c r="O41" s="1">
        <v>4607</v>
      </c>
      <c r="P41" s="1">
        <v>-0.1</v>
      </c>
      <c r="Q41" s="1">
        <v>0.91879999999999995</v>
      </c>
      <c r="R41" s="1">
        <f>AU8</f>
        <v>0</v>
      </c>
      <c r="S41" s="1" t="str">
        <f t="shared" si="14"/>
        <v>Not Productive</v>
      </c>
      <c r="U41" s="1" t="s">
        <v>48</v>
      </c>
      <c r="Y41" s="1" t="s">
        <v>45</v>
      </c>
      <c r="AG41" s="1">
        <v>8.5330000000000003E-2</v>
      </c>
      <c r="AH41" s="1">
        <v>5.4420000000000003E-2</v>
      </c>
      <c r="AI41" s="1">
        <v>13821</v>
      </c>
      <c r="AJ41" s="1">
        <v>1.57</v>
      </c>
      <c r="AK41" s="1">
        <v>0.1169</v>
      </c>
      <c r="AL41" s="1">
        <f t="shared" si="4"/>
        <v>0</v>
      </c>
      <c r="AM41" s="1" t="str">
        <f t="shared" si="15"/>
        <v>Not Productive</v>
      </c>
      <c r="AO41" s="4">
        <v>4.8</v>
      </c>
      <c r="AP41" s="5">
        <f t="shared" si="0"/>
        <v>2.5650777431999994</v>
      </c>
      <c r="AQ41" s="6">
        <f t="shared" si="1"/>
        <v>0.56971199919999993</v>
      </c>
      <c r="AR41" s="6">
        <f t="shared" si="2"/>
        <v>0.63869671781181869</v>
      </c>
    </row>
    <row r="42" spans="1:44" ht="30.75" customHeight="1" x14ac:dyDescent="0.25">
      <c r="A42" s="1" t="s">
        <v>48</v>
      </c>
      <c r="E42" s="1" t="s">
        <v>46</v>
      </c>
      <c r="M42" s="1">
        <v>0</v>
      </c>
      <c r="N42" s="1" t="s">
        <v>25</v>
      </c>
      <c r="O42" s="1" t="s">
        <v>25</v>
      </c>
      <c r="P42" s="1" t="s">
        <v>25</v>
      </c>
      <c r="Q42" s="1" t="s">
        <v>25</v>
      </c>
      <c r="R42" s="1">
        <v>0</v>
      </c>
      <c r="S42" s="1" t="str">
        <f t="shared" si="14"/>
        <v>Productive</v>
      </c>
      <c r="U42" s="1" t="s">
        <v>48</v>
      </c>
      <c r="Y42" s="1" t="s">
        <v>46</v>
      </c>
      <c r="AG42" s="1">
        <v>0</v>
      </c>
      <c r="AH42" s="1" t="s">
        <v>25</v>
      </c>
      <c r="AI42" s="1" t="s">
        <v>25</v>
      </c>
      <c r="AJ42" s="1" t="s">
        <v>25</v>
      </c>
      <c r="AK42" s="1" t="s">
        <v>25</v>
      </c>
      <c r="AL42" s="1">
        <f t="shared" si="4"/>
        <v>0</v>
      </c>
      <c r="AM42" s="1" t="str">
        <f t="shared" si="15"/>
        <v>Productive</v>
      </c>
      <c r="AO42" s="4">
        <v>4.9000000000000004</v>
      </c>
      <c r="AP42" s="5">
        <f t="shared" si="0"/>
        <v>2.6011551277999998</v>
      </c>
      <c r="AQ42" s="6">
        <f t="shared" si="1"/>
        <v>0.54242988730000019</v>
      </c>
      <c r="AR42" s="6">
        <f t="shared" si="2"/>
        <v>0.63237749018677558</v>
      </c>
    </row>
    <row r="43" spans="1:44" ht="30.75" customHeight="1" x14ac:dyDescent="0.25">
      <c r="A43" s="1" t="s">
        <v>5</v>
      </c>
      <c r="F43" s="1" t="s">
        <v>49</v>
      </c>
      <c r="M43" s="1">
        <v>-0.35110000000000002</v>
      </c>
      <c r="N43" s="1">
        <v>0.13200000000000001</v>
      </c>
      <c r="O43" s="1">
        <v>4607</v>
      </c>
      <c r="P43" s="1">
        <v>-2.66</v>
      </c>
      <c r="Q43" s="1">
        <v>7.9000000000000008E-3</v>
      </c>
      <c r="R43" s="1">
        <f>AU9</f>
        <v>0</v>
      </c>
      <c r="S43" s="1" t="str">
        <f>F43</f>
        <v>&gt; HS</v>
      </c>
      <c r="U43" s="1" t="s">
        <v>5</v>
      </c>
      <c r="Z43" s="1" t="s">
        <v>96</v>
      </c>
      <c r="AG43" s="1">
        <v>1.2686999999999999</v>
      </c>
      <c r="AH43" s="1">
        <v>0.30130000000000001</v>
      </c>
      <c r="AI43" s="1">
        <v>13821</v>
      </c>
      <c r="AJ43" s="1">
        <v>4.21</v>
      </c>
      <c r="AK43" s="1" t="s">
        <v>20</v>
      </c>
      <c r="AL43" s="1">
        <f t="shared" si="4"/>
        <v>0</v>
      </c>
      <c r="AM43" s="1" t="str">
        <f>Z43</f>
        <v>More than HS</v>
      </c>
      <c r="AO43" s="4">
        <v>5</v>
      </c>
      <c r="AP43" s="5">
        <f t="shared" si="0"/>
        <v>2.6387464500000002</v>
      </c>
      <c r="AQ43" s="6">
        <f t="shared" si="1"/>
        <v>0.51370664999999893</v>
      </c>
      <c r="AR43" s="6">
        <f t="shared" si="2"/>
        <v>0.62567499697120754</v>
      </c>
    </row>
    <row r="44" spans="1:44" ht="30.75" customHeight="1" x14ac:dyDescent="0.25">
      <c r="A44" s="1" t="s">
        <v>5</v>
      </c>
      <c r="F44" s="1" t="s">
        <v>50</v>
      </c>
      <c r="M44" s="1">
        <v>0</v>
      </c>
      <c r="N44" s="1" t="s">
        <v>25</v>
      </c>
      <c r="O44" s="1" t="s">
        <v>25</v>
      </c>
      <c r="P44" s="1" t="s">
        <v>25</v>
      </c>
      <c r="Q44" s="1" t="s">
        <v>25</v>
      </c>
      <c r="R44" s="1">
        <v>0</v>
      </c>
      <c r="S44" s="1" t="str">
        <f t="shared" ref="S44:S48" si="16">F44</f>
        <v>HS or less</v>
      </c>
      <c r="U44" s="1" t="s">
        <v>5</v>
      </c>
      <c r="Z44" s="1" t="s">
        <v>97</v>
      </c>
      <c r="AG44" s="1">
        <v>0</v>
      </c>
      <c r="AH44" s="1" t="s">
        <v>25</v>
      </c>
      <c r="AI44" s="1" t="s">
        <v>25</v>
      </c>
      <c r="AJ44" s="1" t="s">
        <v>25</v>
      </c>
      <c r="AK44" s="1" t="s">
        <v>25</v>
      </c>
      <c r="AL44" s="1">
        <f t="shared" si="4"/>
        <v>0</v>
      </c>
      <c r="AM44" s="1" t="str">
        <f t="shared" ref="AM44:AM48" si="17">Z44</f>
        <v>HS or Less</v>
      </c>
    </row>
    <row r="45" spans="1:44" ht="30.75" customHeight="1" x14ac:dyDescent="0.25">
      <c r="A45" s="1" t="s">
        <v>51</v>
      </c>
      <c r="F45" s="1" t="s">
        <v>49</v>
      </c>
      <c r="M45" s="1">
        <v>-0.1062</v>
      </c>
      <c r="N45" s="1">
        <v>0.1017</v>
      </c>
      <c r="O45" s="1">
        <v>4607</v>
      </c>
      <c r="P45" s="1">
        <v>-1.04</v>
      </c>
      <c r="Q45" s="1">
        <v>0.2964</v>
      </c>
      <c r="R45" s="1">
        <f>AU9</f>
        <v>0</v>
      </c>
      <c r="S45" s="1" t="str">
        <f t="shared" si="16"/>
        <v>&gt; HS</v>
      </c>
      <c r="U45" s="1" t="s">
        <v>51</v>
      </c>
      <c r="Z45" s="1" t="s">
        <v>96</v>
      </c>
      <c r="AG45" s="1">
        <v>-0.50370000000000004</v>
      </c>
      <c r="AH45" s="1">
        <v>0.25979999999999998</v>
      </c>
      <c r="AI45" s="1">
        <v>13821</v>
      </c>
      <c r="AJ45" s="1">
        <v>-1.94</v>
      </c>
      <c r="AK45" s="1">
        <v>5.2600000000000001E-2</v>
      </c>
      <c r="AL45" s="1">
        <f t="shared" si="4"/>
        <v>0</v>
      </c>
      <c r="AM45" s="1" t="str">
        <f t="shared" si="17"/>
        <v>More than HS</v>
      </c>
    </row>
    <row r="46" spans="1:44" ht="30.75" customHeight="1" x14ac:dyDescent="0.25">
      <c r="A46" s="1" t="s">
        <v>51</v>
      </c>
      <c r="F46" s="1" t="s">
        <v>50</v>
      </c>
      <c r="M46" s="1">
        <v>0</v>
      </c>
      <c r="N46" s="1" t="s">
        <v>25</v>
      </c>
      <c r="O46" s="1" t="s">
        <v>25</v>
      </c>
      <c r="P46" s="1" t="s">
        <v>25</v>
      </c>
      <c r="Q46" s="1" t="s">
        <v>25</v>
      </c>
      <c r="R46" s="1">
        <v>0</v>
      </c>
      <c r="S46" s="1" t="str">
        <f t="shared" si="16"/>
        <v>HS or less</v>
      </c>
      <c r="U46" s="1" t="s">
        <v>51</v>
      </c>
      <c r="Z46" s="1" t="s">
        <v>50</v>
      </c>
      <c r="AG46" s="1">
        <v>0</v>
      </c>
      <c r="AH46" s="1" t="s">
        <v>25</v>
      </c>
      <c r="AI46" s="1" t="s">
        <v>25</v>
      </c>
      <c r="AJ46" s="1" t="s">
        <v>25</v>
      </c>
      <c r="AK46" s="1" t="s">
        <v>25</v>
      </c>
      <c r="AL46" s="1">
        <f t="shared" si="4"/>
        <v>0</v>
      </c>
      <c r="AM46" s="1" t="str">
        <f t="shared" si="17"/>
        <v>HS or less</v>
      </c>
    </row>
    <row r="47" spans="1:44" ht="30.75" customHeight="1" x14ac:dyDescent="0.25">
      <c r="A47" s="1" t="s">
        <v>52</v>
      </c>
      <c r="F47" s="1" t="s">
        <v>49</v>
      </c>
      <c r="M47" s="1">
        <v>1.162E-2</v>
      </c>
      <c r="N47" s="1">
        <v>1.6140000000000002E-2</v>
      </c>
      <c r="O47" s="1">
        <v>4607</v>
      </c>
      <c r="P47" s="1">
        <v>0.72</v>
      </c>
      <c r="Q47" s="1">
        <v>0.47160000000000002</v>
      </c>
      <c r="R47" s="1">
        <f>AU9</f>
        <v>0</v>
      </c>
      <c r="S47" s="1" t="str">
        <f t="shared" si="16"/>
        <v>&gt; HS</v>
      </c>
      <c r="U47" s="1" t="s">
        <v>52</v>
      </c>
      <c r="Z47" s="1" t="s">
        <v>49</v>
      </c>
      <c r="AG47" s="1">
        <v>7.5920000000000001E-2</v>
      </c>
      <c r="AH47" s="1">
        <v>4.1349999999999998E-2</v>
      </c>
      <c r="AI47" s="1">
        <v>13821</v>
      </c>
      <c r="AJ47" s="1">
        <v>1.84</v>
      </c>
      <c r="AK47" s="1">
        <v>6.6299999999999998E-2</v>
      </c>
      <c r="AL47" s="1">
        <f t="shared" si="4"/>
        <v>0</v>
      </c>
      <c r="AM47" s="1" t="str">
        <f t="shared" si="17"/>
        <v>&gt; HS</v>
      </c>
    </row>
    <row r="48" spans="1:44" ht="30.75" customHeight="1" x14ac:dyDescent="0.25">
      <c r="A48" s="1" t="s">
        <v>52</v>
      </c>
      <c r="C48" s="1">
        <v>0</v>
      </c>
      <c r="D48" s="1">
        <v>0</v>
      </c>
      <c r="F48" s="1" t="s">
        <v>50</v>
      </c>
      <c r="M48" s="1">
        <v>0</v>
      </c>
      <c r="N48" s="1" t="s">
        <v>25</v>
      </c>
      <c r="O48" s="1" t="s">
        <v>25</v>
      </c>
      <c r="P48" s="1" t="s">
        <v>25</v>
      </c>
      <c r="Q48" s="1" t="s">
        <v>25</v>
      </c>
      <c r="R48" s="1">
        <v>0</v>
      </c>
      <c r="S48" s="1" t="str">
        <f t="shared" si="16"/>
        <v>HS or less</v>
      </c>
      <c r="U48" s="1" t="s">
        <v>52</v>
      </c>
      <c r="Z48" s="1" t="s">
        <v>50</v>
      </c>
      <c r="AG48" s="1">
        <v>0</v>
      </c>
      <c r="AH48" s="1" t="s">
        <v>25</v>
      </c>
      <c r="AI48" s="1" t="s">
        <v>25</v>
      </c>
      <c r="AJ48" s="1" t="s">
        <v>25</v>
      </c>
      <c r="AK48" s="1" t="s">
        <v>25</v>
      </c>
      <c r="AL48" s="1">
        <f t="shared" si="4"/>
        <v>0</v>
      </c>
      <c r="AM48" s="1" t="str">
        <f t="shared" si="17"/>
        <v>HS or less</v>
      </c>
    </row>
    <row r="49" spans="1:39" ht="30.75" customHeight="1" x14ac:dyDescent="0.25">
      <c r="A49" s="1" t="s">
        <v>6</v>
      </c>
      <c r="C49" s="1" t="s">
        <v>24</v>
      </c>
      <c r="G49" s="1" t="s">
        <v>53</v>
      </c>
      <c r="M49" s="1">
        <v>0.35399999999999998</v>
      </c>
      <c r="N49" s="1">
        <v>0.14230000000000001</v>
      </c>
      <c r="O49" s="1">
        <v>4607</v>
      </c>
      <c r="P49" s="1">
        <v>2.4900000000000002</v>
      </c>
      <c r="Q49" s="1">
        <v>1.29E-2</v>
      </c>
      <c r="R49" s="1">
        <f>AU10</f>
        <v>0</v>
      </c>
      <c r="S49" s="1" t="str">
        <f>G49</f>
        <v>Medicare/Medicaid</v>
      </c>
      <c r="U49" s="1" t="s">
        <v>6</v>
      </c>
      <c r="AA49" s="1" t="s">
        <v>53</v>
      </c>
      <c r="AG49" s="1">
        <v>-0.24979999999999999</v>
      </c>
      <c r="AH49" s="1">
        <v>0.33429999999999999</v>
      </c>
      <c r="AI49" s="1">
        <v>13821</v>
      </c>
      <c r="AJ49" s="1">
        <v>-0.75</v>
      </c>
      <c r="AK49" s="1">
        <v>0.45479999999999998</v>
      </c>
      <c r="AL49" s="1">
        <f t="shared" si="4"/>
        <v>0</v>
      </c>
      <c r="AM49" s="1" t="str">
        <f>AA49</f>
        <v>Medicare/Medicaid</v>
      </c>
    </row>
    <row r="50" spans="1:39" ht="30.75" customHeight="1" x14ac:dyDescent="0.25">
      <c r="A50" s="1" t="s">
        <v>6</v>
      </c>
      <c r="G50" s="1" t="s">
        <v>37</v>
      </c>
      <c r="M50" s="1">
        <v>0</v>
      </c>
      <c r="N50" s="1" t="s">
        <v>25</v>
      </c>
      <c r="O50" s="1" t="s">
        <v>25</v>
      </c>
      <c r="P50" s="1" t="s">
        <v>25</v>
      </c>
      <c r="Q50" s="1" t="s">
        <v>25</v>
      </c>
      <c r="R50" s="1">
        <v>0</v>
      </c>
      <c r="S50" s="1" t="str">
        <f t="shared" ref="S50:S54" si="18">G50</f>
        <v>Other</v>
      </c>
      <c r="U50" s="1" t="s">
        <v>6</v>
      </c>
      <c r="AA50" s="1" t="s">
        <v>98</v>
      </c>
      <c r="AG50" s="1">
        <v>0</v>
      </c>
      <c r="AH50" s="1" t="s">
        <v>25</v>
      </c>
      <c r="AI50" s="1" t="s">
        <v>25</v>
      </c>
      <c r="AJ50" s="1" t="s">
        <v>25</v>
      </c>
      <c r="AK50" s="1" t="s">
        <v>25</v>
      </c>
      <c r="AL50" s="1">
        <f t="shared" si="4"/>
        <v>0</v>
      </c>
      <c r="AM50" s="1" t="str">
        <f t="shared" ref="AM50:AM54" si="19">AA50</f>
        <v>Not Medicare/Medicaid</v>
      </c>
    </row>
    <row r="51" spans="1:39" ht="30.75" customHeight="1" x14ac:dyDescent="0.25">
      <c r="A51" s="1" t="s">
        <v>54</v>
      </c>
      <c r="G51" s="1" t="s">
        <v>53</v>
      </c>
      <c r="M51" s="1">
        <v>0.2276</v>
      </c>
      <c r="N51" s="1">
        <v>0.1096</v>
      </c>
      <c r="O51" s="1">
        <v>4607</v>
      </c>
      <c r="P51" s="1">
        <v>2.08</v>
      </c>
      <c r="Q51" s="1">
        <v>3.7900000000000003E-2</v>
      </c>
      <c r="R51" s="1">
        <f>AU10</f>
        <v>0</v>
      </c>
      <c r="S51" s="1" t="str">
        <f t="shared" si="18"/>
        <v>Medicare/Medicaid</v>
      </c>
      <c r="U51" s="1" t="s">
        <v>54</v>
      </c>
      <c r="AA51" s="1" t="s">
        <v>53</v>
      </c>
      <c r="AG51" s="1">
        <v>-0.372</v>
      </c>
      <c r="AH51" s="1">
        <v>0.28570000000000001</v>
      </c>
      <c r="AI51" s="1">
        <v>13821</v>
      </c>
      <c r="AJ51" s="1">
        <v>-1.3</v>
      </c>
      <c r="AK51" s="1">
        <v>0.193</v>
      </c>
      <c r="AL51" s="1">
        <f t="shared" si="4"/>
        <v>0</v>
      </c>
      <c r="AM51" s="1" t="str">
        <f t="shared" si="19"/>
        <v>Medicare/Medicaid</v>
      </c>
    </row>
    <row r="52" spans="1:39" ht="30.75" customHeight="1" x14ac:dyDescent="0.25">
      <c r="A52" s="1" t="s">
        <v>54</v>
      </c>
      <c r="G52" s="1" t="s">
        <v>37</v>
      </c>
      <c r="M52" s="1">
        <v>0</v>
      </c>
      <c r="N52" s="1" t="s">
        <v>25</v>
      </c>
      <c r="O52" s="1" t="s">
        <v>25</v>
      </c>
      <c r="P52" s="1" t="s">
        <v>25</v>
      </c>
      <c r="Q52" s="1" t="s">
        <v>25</v>
      </c>
      <c r="R52" s="1">
        <v>0</v>
      </c>
      <c r="S52" s="1" t="str">
        <f t="shared" si="18"/>
        <v>Other</v>
      </c>
      <c r="U52" s="1" t="s">
        <v>54</v>
      </c>
      <c r="AA52" s="1" t="s">
        <v>37</v>
      </c>
      <c r="AG52" s="1">
        <v>0</v>
      </c>
      <c r="AH52" s="1" t="s">
        <v>25</v>
      </c>
      <c r="AI52" s="1" t="s">
        <v>25</v>
      </c>
      <c r="AJ52" s="1" t="s">
        <v>25</v>
      </c>
      <c r="AK52" s="1" t="s">
        <v>25</v>
      </c>
      <c r="AL52" s="1">
        <f t="shared" si="4"/>
        <v>0</v>
      </c>
      <c r="AM52" s="1" t="str">
        <f t="shared" si="19"/>
        <v>Other</v>
      </c>
    </row>
    <row r="53" spans="1:39" ht="30.75" customHeight="1" x14ac:dyDescent="0.25">
      <c r="A53" s="1" t="s">
        <v>55</v>
      </c>
      <c r="G53" s="1" t="s">
        <v>53</v>
      </c>
      <c r="M53" s="1">
        <v>-3.7789999999999997E-2</v>
      </c>
      <c r="N53" s="1">
        <v>1.7399999999999999E-2</v>
      </c>
      <c r="O53" s="1">
        <v>4607</v>
      </c>
      <c r="P53" s="1">
        <v>-2.17</v>
      </c>
      <c r="Q53" s="1">
        <v>2.9899999999999999E-2</v>
      </c>
      <c r="R53" s="1">
        <f>AU10</f>
        <v>0</v>
      </c>
      <c r="S53" s="1" t="str">
        <f t="shared" si="18"/>
        <v>Medicare/Medicaid</v>
      </c>
      <c r="U53" s="1" t="s">
        <v>55</v>
      </c>
      <c r="AA53" s="1" t="s">
        <v>53</v>
      </c>
      <c r="AG53" s="1">
        <v>6.1179999999999998E-2</v>
      </c>
      <c r="AH53" s="1">
        <v>4.53E-2</v>
      </c>
      <c r="AI53" s="1">
        <v>13821</v>
      </c>
      <c r="AJ53" s="1">
        <v>1.35</v>
      </c>
      <c r="AK53" s="1">
        <v>0.1769</v>
      </c>
      <c r="AL53" s="1">
        <f t="shared" si="4"/>
        <v>0</v>
      </c>
      <c r="AM53" s="1" t="str">
        <f t="shared" si="19"/>
        <v>Medicare/Medicaid</v>
      </c>
    </row>
    <row r="54" spans="1:39" ht="30.75" customHeight="1" x14ac:dyDescent="0.25">
      <c r="A54" s="1" t="s">
        <v>55</v>
      </c>
      <c r="G54" s="1" t="s">
        <v>37</v>
      </c>
      <c r="M54" s="1">
        <v>0</v>
      </c>
      <c r="N54" s="1" t="s">
        <v>25</v>
      </c>
      <c r="O54" s="1" t="s">
        <v>25</v>
      </c>
      <c r="P54" s="1" t="s">
        <v>25</v>
      </c>
      <c r="Q54" s="1" t="s">
        <v>25</v>
      </c>
      <c r="R54" s="1">
        <v>0</v>
      </c>
      <c r="S54" s="1" t="str">
        <f t="shared" si="18"/>
        <v>Other</v>
      </c>
      <c r="U54" s="1" t="s">
        <v>55</v>
      </c>
      <c r="AA54" s="1" t="s">
        <v>37</v>
      </c>
      <c r="AG54" s="1">
        <v>0</v>
      </c>
      <c r="AH54" s="1" t="s">
        <v>25</v>
      </c>
      <c r="AI54" s="1" t="s">
        <v>25</v>
      </c>
      <c r="AJ54" s="1" t="s">
        <v>25</v>
      </c>
      <c r="AK54" s="1" t="s">
        <v>25</v>
      </c>
      <c r="AL54" s="1">
        <f t="shared" si="4"/>
        <v>0</v>
      </c>
      <c r="AM54" s="1" t="str">
        <f t="shared" si="19"/>
        <v>Other</v>
      </c>
    </row>
    <row r="55" spans="1:39" ht="30.75" customHeight="1" x14ac:dyDescent="0.25">
      <c r="A55" s="1" t="s">
        <v>7</v>
      </c>
      <c r="H55" s="1" t="s">
        <v>41</v>
      </c>
      <c r="M55" s="1">
        <v>-0.21160000000000001</v>
      </c>
      <c r="N55" s="1">
        <v>0.1263</v>
      </c>
      <c r="O55" s="1">
        <v>4607</v>
      </c>
      <c r="P55" s="1">
        <v>-1.68</v>
      </c>
      <c r="Q55" s="1">
        <v>9.4E-2</v>
      </c>
      <c r="R55" s="1">
        <f>AU11</f>
        <v>1</v>
      </c>
      <c r="S55" s="1" t="str">
        <f>H55</f>
        <v>No</v>
      </c>
      <c r="U55" s="1" t="s">
        <v>7</v>
      </c>
      <c r="AB55" s="1" t="s">
        <v>41</v>
      </c>
      <c r="AG55" s="1">
        <v>0.22009999999999999</v>
      </c>
      <c r="AH55" s="1">
        <v>0.28789999999999999</v>
      </c>
      <c r="AI55" s="1">
        <v>13821</v>
      </c>
      <c r="AJ55" s="1">
        <v>0.76</v>
      </c>
      <c r="AK55" s="1">
        <v>0.4446</v>
      </c>
      <c r="AL55" s="1">
        <f t="shared" si="4"/>
        <v>1</v>
      </c>
      <c r="AM55" s="1" t="str">
        <f>AB55</f>
        <v>No</v>
      </c>
    </row>
    <row r="56" spans="1:39" ht="30.75" customHeight="1" x14ac:dyDescent="0.25">
      <c r="A56" s="1" t="s">
        <v>7</v>
      </c>
      <c r="H56" s="1" t="s">
        <v>42</v>
      </c>
      <c r="M56" s="1">
        <v>0</v>
      </c>
      <c r="N56" s="1" t="s">
        <v>25</v>
      </c>
      <c r="O56" s="1" t="s">
        <v>25</v>
      </c>
      <c r="P56" s="1" t="s">
        <v>25</v>
      </c>
      <c r="Q56" s="1" t="s">
        <v>25</v>
      </c>
      <c r="R56" s="1">
        <v>0</v>
      </c>
      <c r="S56" s="1" t="str">
        <f t="shared" ref="S56:S60" si="20">H56</f>
        <v>Yes</v>
      </c>
      <c r="U56" s="1" t="s">
        <v>7</v>
      </c>
      <c r="AB56" s="1" t="s">
        <v>42</v>
      </c>
      <c r="AG56" s="1">
        <v>0</v>
      </c>
      <c r="AH56" s="1" t="s">
        <v>25</v>
      </c>
      <c r="AI56" s="1" t="s">
        <v>25</v>
      </c>
      <c r="AJ56" s="1" t="s">
        <v>25</v>
      </c>
      <c r="AK56" s="1" t="s">
        <v>25</v>
      </c>
      <c r="AL56" s="1">
        <f t="shared" si="4"/>
        <v>0</v>
      </c>
      <c r="AM56" s="1" t="str">
        <f t="shared" ref="AM56:AM60" si="21">AB56</f>
        <v>Yes</v>
      </c>
    </row>
    <row r="57" spans="1:39" ht="30.75" customHeight="1" x14ac:dyDescent="0.25">
      <c r="A57" s="1" t="s">
        <v>56</v>
      </c>
      <c r="H57" s="1" t="s">
        <v>41</v>
      </c>
      <c r="M57" s="1">
        <v>9.98E-2</v>
      </c>
      <c r="N57" s="1">
        <v>9.7339999999999996E-2</v>
      </c>
      <c r="O57" s="1">
        <v>4607</v>
      </c>
      <c r="P57" s="1">
        <v>1.03</v>
      </c>
      <c r="Q57" s="1">
        <v>0.30530000000000002</v>
      </c>
      <c r="R57" s="1">
        <f>AU11</f>
        <v>1</v>
      </c>
      <c r="S57" s="1" t="str">
        <f t="shared" si="20"/>
        <v>No</v>
      </c>
      <c r="U57" s="1" t="s">
        <v>56</v>
      </c>
      <c r="AB57" s="1" t="s">
        <v>41</v>
      </c>
      <c r="AG57" s="1">
        <v>-0.10639999999999999</v>
      </c>
      <c r="AH57" s="1">
        <v>0.2477</v>
      </c>
      <c r="AI57" s="1">
        <v>13821</v>
      </c>
      <c r="AJ57" s="1">
        <v>-0.43</v>
      </c>
      <c r="AK57" s="1">
        <v>0.66739999999999999</v>
      </c>
      <c r="AL57" s="1">
        <f t="shared" si="4"/>
        <v>1</v>
      </c>
      <c r="AM57" s="1" t="str">
        <f t="shared" si="21"/>
        <v>No</v>
      </c>
    </row>
    <row r="58" spans="1:39" ht="30.75" customHeight="1" x14ac:dyDescent="0.25">
      <c r="A58" s="1" t="s">
        <v>56</v>
      </c>
      <c r="H58" s="1" t="s">
        <v>42</v>
      </c>
      <c r="M58" s="1">
        <v>0</v>
      </c>
      <c r="N58" s="1" t="s">
        <v>25</v>
      </c>
      <c r="O58" s="1" t="s">
        <v>25</v>
      </c>
      <c r="P58" s="1" t="s">
        <v>25</v>
      </c>
      <c r="Q58" s="1" t="s">
        <v>25</v>
      </c>
      <c r="R58" s="1">
        <v>0</v>
      </c>
      <c r="S58" s="1" t="str">
        <f t="shared" si="20"/>
        <v>Yes</v>
      </c>
      <c r="U58" s="1" t="s">
        <v>56</v>
      </c>
      <c r="AB58" s="1" t="s">
        <v>42</v>
      </c>
      <c r="AG58" s="1">
        <v>0</v>
      </c>
      <c r="AH58" s="1" t="s">
        <v>25</v>
      </c>
      <c r="AI58" s="1" t="s">
        <v>25</v>
      </c>
      <c r="AJ58" s="1" t="s">
        <v>25</v>
      </c>
      <c r="AK58" s="1" t="s">
        <v>25</v>
      </c>
      <c r="AL58" s="1">
        <f t="shared" si="4"/>
        <v>0</v>
      </c>
      <c r="AM58" s="1" t="str">
        <f t="shared" si="21"/>
        <v>Yes</v>
      </c>
    </row>
    <row r="59" spans="1:39" ht="30.75" customHeight="1" x14ac:dyDescent="0.25">
      <c r="A59" s="1" t="s">
        <v>57</v>
      </c>
      <c r="H59" s="1" t="s">
        <v>41</v>
      </c>
      <c r="M59" s="1">
        <v>-1.5980000000000001E-2</v>
      </c>
      <c r="N59" s="1">
        <v>1.545E-2</v>
      </c>
      <c r="O59" s="1">
        <v>4607</v>
      </c>
      <c r="P59" s="1">
        <v>-1.03</v>
      </c>
      <c r="Q59" s="1">
        <v>0.30099999999999999</v>
      </c>
      <c r="R59" s="1">
        <f>AU11</f>
        <v>1</v>
      </c>
      <c r="S59" s="1" t="str">
        <f t="shared" si="20"/>
        <v>No</v>
      </c>
      <c r="U59" s="1" t="s">
        <v>57</v>
      </c>
      <c r="AB59" s="1" t="s">
        <v>41</v>
      </c>
      <c r="AG59" s="1">
        <v>1.2540000000000001E-2</v>
      </c>
      <c r="AH59" s="1">
        <v>3.9390000000000001E-2</v>
      </c>
      <c r="AI59" s="1">
        <v>13821</v>
      </c>
      <c r="AJ59" s="1">
        <v>0.32</v>
      </c>
      <c r="AK59" s="1">
        <v>0.75029999999999997</v>
      </c>
      <c r="AL59" s="1">
        <f t="shared" si="4"/>
        <v>1</v>
      </c>
      <c r="AM59" s="1" t="str">
        <f t="shared" si="21"/>
        <v>No</v>
      </c>
    </row>
    <row r="60" spans="1:39" ht="30.75" customHeight="1" x14ac:dyDescent="0.25">
      <c r="A60" s="1" t="s">
        <v>57</v>
      </c>
      <c r="H60" s="1" t="s">
        <v>42</v>
      </c>
      <c r="M60" s="1">
        <v>0</v>
      </c>
      <c r="N60" s="1" t="s">
        <v>25</v>
      </c>
      <c r="O60" s="1" t="s">
        <v>25</v>
      </c>
      <c r="P60" s="1" t="s">
        <v>25</v>
      </c>
      <c r="Q60" s="1" t="s">
        <v>25</v>
      </c>
      <c r="R60" s="1">
        <v>0</v>
      </c>
      <c r="S60" s="1" t="str">
        <f t="shared" si="20"/>
        <v>Yes</v>
      </c>
      <c r="U60" s="1" t="s">
        <v>57</v>
      </c>
      <c r="AB60" s="1" t="s">
        <v>42</v>
      </c>
      <c r="AG60" s="1">
        <v>0</v>
      </c>
      <c r="AH60" s="1" t="s">
        <v>25</v>
      </c>
      <c r="AI60" s="1" t="s">
        <v>25</v>
      </c>
      <c r="AJ60" s="1" t="s">
        <v>25</v>
      </c>
      <c r="AK60" s="1" t="s">
        <v>25</v>
      </c>
      <c r="AL60" s="1">
        <f t="shared" si="4"/>
        <v>0</v>
      </c>
      <c r="AM60" s="1" t="str">
        <f t="shared" si="21"/>
        <v>Yes</v>
      </c>
    </row>
    <row r="61" spans="1:39" ht="30.75" customHeight="1" x14ac:dyDescent="0.25">
      <c r="A61" s="1" t="s">
        <v>58</v>
      </c>
      <c r="K61" s="1" t="s">
        <v>41</v>
      </c>
      <c r="M61" s="1">
        <v>0.14430000000000001</v>
      </c>
      <c r="N61" s="1">
        <v>0.13819999999999999</v>
      </c>
      <c r="O61" s="1">
        <v>4607</v>
      </c>
      <c r="P61" s="1">
        <v>1.04</v>
      </c>
      <c r="Q61" s="1">
        <v>0.29649999999999999</v>
      </c>
      <c r="R61" s="1">
        <f>AU12</f>
        <v>1</v>
      </c>
      <c r="S61" s="1" t="str">
        <f>K61</f>
        <v>No</v>
      </c>
      <c r="U61" s="1" t="s">
        <v>58</v>
      </c>
      <c r="AE61" s="1" t="s">
        <v>41</v>
      </c>
      <c r="AG61" s="1">
        <v>6.3689999999999997E-2</v>
      </c>
      <c r="AH61" s="1">
        <v>0.35560000000000003</v>
      </c>
      <c r="AI61" s="1">
        <v>13821</v>
      </c>
      <c r="AJ61" s="1">
        <v>0.18</v>
      </c>
      <c r="AK61" s="1">
        <v>0.85780000000000001</v>
      </c>
      <c r="AL61" s="1">
        <f t="shared" si="4"/>
        <v>1</v>
      </c>
      <c r="AM61" s="1" t="str">
        <f>AE61</f>
        <v>No</v>
      </c>
    </row>
    <row r="62" spans="1:39" ht="30.75" customHeight="1" x14ac:dyDescent="0.25">
      <c r="A62" s="1" t="s">
        <v>58</v>
      </c>
      <c r="K62" s="1" t="s">
        <v>42</v>
      </c>
      <c r="M62" s="1">
        <v>0</v>
      </c>
      <c r="N62" s="1" t="s">
        <v>25</v>
      </c>
      <c r="O62" s="1" t="s">
        <v>25</v>
      </c>
      <c r="P62" s="1" t="s">
        <v>25</v>
      </c>
      <c r="Q62" s="1" t="s">
        <v>25</v>
      </c>
      <c r="R62" s="1">
        <v>0</v>
      </c>
      <c r="S62" s="1" t="str">
        <f t="shared" ref="S62:S66" si="22">K62</f>
        <v>Yes</v>
      </c>
      <c r="U62" s="1" t="s">
        <v>58</v>
      </c>
      <c r="AE62" s="1" t="s">
        <v>42</v>
      </c>
      <c r="AG62" s="1">
        <v>0</v>
      </c>
      <c r="AH62" s="1" t="s">
        <v>25</v>
      </c>
      <c r="AI62" s="1" t="s">
        <v>25</v>
      </c>
      <c r="AJ62" s="1" t="s">
        <v>25</v>
      </c>
      <c r="AK62" s="1" t="s">
        <v>25</v>
      </c>
      <c r="AL62" s="1">
        <f t="shared" si="4"/>
        <v>0</v>
      </c>
      <c r="AM62" s="1" t="str">
        <f t="shared" ref="AM62:AM66" si="23">AE62</f>
        <v>Yes</v>
      </c>
    </row>
    <row r="63" spans="1:39" ht="30.75" customHeight="1" x14ac:dyDescent="0.25">
      <c r="A63" s="1" t="s">
        <v>59</v>
      </c>
      <c r="K63" s="1" t="s">
        <v>41</v>
      </c>
      <c r="M63" s="1">
        <v>-4.011E-2</v>
      </c>
      <c r="N63" s="1">
        <v>0.1065</v>
      </c>
      <c r="O63" s="1">
        <v>4607</v>
      </c>
      <c r="P63" s="1">
        <v>-0.38</v>
      </c>
      <c r="Q63" s="1">
        <v>0.70640000000000003</v>
      </c>
      <c r="R63" s="1">
        <f>AU12</f>
        <v>1</v>
      </c>
      <c r="S63" s="1" t="str">
        <f t="shared" si="22"/>
        <v>No</v>
      </c>
      <c r="U63" s="1" t="s">
        <v>59</v>
      </c>
      <c r="AE63" s="1" t="s">
        <v>41</v>
      </c>
      <c r="AG63" s="1">
        <v>-8.5800000000000001E-2</v>
      </c>
      <c r="AH63" s="1">
        <v>0.30930000000000002</v>
      </c>
      <c r="AI63" s="1">
        <v>13821</v>
      </c>
      <c r="AJ63" s="1">
        <v>-0.28000000000000003</v>
      </c>
      <c r="AK63" s="1">
        <v>0.78149999999999997</v>
      </c>
      <c r="AL63" s="1">
        <f t="shared" si="4"/>
        <v>1</v>
      </c>
      <c r="AM63" s="1" t="str">
        <f t="shared" si="23"/>
        <v>No</v>
      </c>
    </row>
    <row r="64" spans="1:39" ht="30.75" customHeight="1" x14ac:dyDescent="0.25">
      <c r="A64" s="1" t="s">
        <v>59</v>
      </c>
      <c r="K64" s="1" t="s">
        <v>42</v>
      </c>
      <c r="M64" s="1">
        <v>0</v>
      </c>
      <c r="N64" s="1" t="s">
        <v>25</v>
      </c>
      <c r="O64" s="1" t="s">
        <v>25</v>
      </c>
      <c r="P64" s="1" t="s">
        <v>25</v>
      </c>
      <c r="Q64" s="1" t="s">
        <v>25</v>
      </c>
      <c r="R64" s="1">
        <v>0</v>
      </c>
      <c r="S64" s="1" t="str">
        <f t="shared" si="22"/>
        <v>Yes</v>
      </c>
      <c r="U64" s="1" t="s">
        <v>59</v>
      </c>
      <c r="AE64" s="1" t="s">
        <v>42</v>
      </c>
      <c r="AG64" s="1">
        <v>0</v>
      </c>
      <c r="AH64" s="1" t="s">
        <v>25</v>
      </c>
      <c r="AI64" s="1" t="s">
        <v>25</v>
      </c>
      <c r="AJ64" s="1" t="s">
        <v>25</v>
      </c>
      <c r="AK64" s="1" t="s">
        <v>25</v>
      </c>
      <c r="AL64" s="1">
        <f t="shared" si="4"/>
        <v>0</v>
      </c>
      <c r="AM64" s="1" t="str">
        <f t="shared" si="23"/>
        <v>Yes</v>
      </c>
    </row>
    <row r="65" spans="1:39" ht="30.75" customHeight="1" x14ac:dyDescent="0.25">
      <c r="A65" s="1" t="s">
        <v>60</v>
      </c>
      <c r="K65" s="1" t="s">
        <v>41</v>
      </c>
      <c r="M65" s="1">
        <v>5.96E-3</v>
      </c>
      <c r="N65" s="1">
        <v>1.6899999999999998E-2</v>
      </c>
      <c r="O65" s="1">
        <v>4607</v>
      </c>
      <c r="P65" s="1">
        <v>0.35</v>
      </c>
      <c r="Q65" s="1">
        <v>0.72430000000000005</v>
      </c>
      <c r="R65" s="1">
        <f>AU12</f>
        <v>1</v>
      </c>
      <c r="S65" s="1" t="str">
        <f t="shared" si="22"/>
        <v>No</v>
      </c>
      <c r="U65" s="1" t="s">
        <v>60</v>
      </c>
      <c r="AE65" s="1" t="s">
        <v>41</v>
      </c>
      <c r="AG65" s="1">
        <v>1.4019999999999999E-2</v>
      </c>
      <c r="AH65" s="1">
        <v>4.9259999999999998E-2</v>
      </c>
      <c r="AI65" s="1">
        <v>13821</v>
      </c>
      <c r="AJ65" s="1">
        <v>0.28000000000000003</v>
      </c>
      <c r="AK65" s="1">
        <v>0.77600000000000002</v>
      </c>
      <c r="AL65" s="1">
        <f t="shared" si="4"/>
        <v>1</v>
      </c>
      <c r="AM65" s="1" t="str">
        <f t="shared" si="23"/>
        <v>No</v>
      </c>
    </row>
    <row r="66" spans="1:39" ht="30.75" customHeight="1" x14ac:dyDescent="0.25">
      <c r="A66" s="1" t="s">
        <v>60</v>
      </c>
      <c r="K66" s="1" t="s">
        <v>42</v>
      </c>
      <c r="M66" s="1">
        <v>0</v>
      </c>
      <c r="N66" s="1" t="s">
        <v>25</v>
      </c>
      <c r="O66" s="1" t="s">
        <v>25</v>
      </c>
      <c r="P66" s="1" t="s">
        <v>25</v>
      </c>
      <c r="Q66" s="1" t="s">
        <v>25</v>
      </c>
      <c r="R66" s="1">
        <v>0</v>
      </c>
      <c r="S66" s="1" t="str">
        <f t="shared" si="22"/>
        <v>Yes</v>
      </c>
      <c r="U66" s="1" t="s">
        <v>60</v>
      </c>
      <c r="AE66" s="1" t="s">
        <v>42</v>
      </c>
      <c r="AG66" s="1">
        <v>0</v>
      </c>
      <c r="AH66" s="1" t="s">
        <v>25</v>
      </c>
      <c r="AI66" s="1" t="s">
        <v>25</v>
      </c>
      <c r="AJ66" s="1" t="s">
        <v>25</v>
      </c>
      <c r="AK66" s="1" t="s">
        <v>25</v>
      </c>
      <c r="AL66" s="1">
        <f t="shared" si="4"/>
        <v>0</v>
      </c>
      <c r="AM66" s="1" t="str">
        <f t="shared" si="23"/>
        <v>Yes</v>
      </c>
    </row>
    <row r="67" spans="1:39" ht="30.75" customHeight="1" x14ac:dyDescent="0.25">
      <c r="A67" s="1" t="s">
        <v>61</v>
      </c>
      <c r="L67" s="1" t="s">
        <v>41</v>
      </c>
      <c r="M67" s="1">
        <v>-1.6070000000000001E-2</v>
      </c>
      <c r="N67" s="1">
        <v>0.14180000000000001</v>
      </c>
      <c r="O67" s="1">
        <v>4607</v>
      </c>
      <c r="P67" s="1">
        <v>-0.11</v>
      </c>
      <c r="Q67" s="1">
        <v>0.90980000000000005</v>
      </c>
      <c r="R67" s="1">
        <f>AU13</f>
        <v>1</v>
      </c>
      <c r="S67" s="1" t="str">
        <f>L67</f>
        <v>No</v>
      </c>
      <c r="U67" s="1" t="s">
        <v>61</v>
      </c>
      <c r="AF67" s="1" t="s">
        <v>41</v>
      </c>
      <c r="AG67" s="1">
        <v>-0.20930000000000001</v>
      </c>
      <c r="AH67" s="1">
        <v>0.3342</v>
      </c>
      <c r="AI67" s="1">
        <v>13821</v>
      </c>
      <c r="AJ67" s="1">
        <v>-0.63</v>
      </c>
      <c r="AK67" s="1">
        <v>0.53110000000000002</v>
      </c>
      <c r="AL67" s="1">
        <f t="shared" si="4"/>
        <v>1</v>
      </c>
      <c r="AM67" s="1" t="str">
        <f>AF67</f>
        <v>No</v>
      </c>
    </row>
    <row r="68" spans="1:39" ht="30.75" customHeight="1" x14ac:dyDescent="0.25">
      <c r="A68" s="1" t="s">
        <v>61</v>
      </c>
      <c r="L68" s="1" t="s">
        <v>42</v>
      </c>
      <c r="M68" s="1">
        <v>0</v>
      </c>
      <c r="N68" s="1" t="s">
        <v>25</v>
      </c>
      <c r="O68" s="1" t="s">
        <v>25</v>
      </c>
      <c r="P68" s="1" t="s">
        <v>25</v>
      </c>
      <c r="Q68" s="1" t="s">
        <v>25</v>
      </c>
      <c r="R68" s="1">
        <v>0</v>
      </c>
      <c r="S68" s="1" t="str">
        <f t="shared" ref="S68:S72" si="24">L68</f>
        <v>Yes</v>
      </c>
      <c r="U68" s="1" t="s">
        <v>61</v>
      </c>
      <c r="AF68" s="1" t="s">
        <v>42</v>
      </c>
      <c r="AG68" s="1">
        <v>0</v>
      </c>
      <c r="AH68" s="1" t="s">
        <v>25</v>
      </c>
      <c r="AI68" s="1" t="s">
        <v>25</v>
      </c>
      <c r="AJ68" s="1" t="s">
        <v>25</v>
      </c>
      <c r="AK68" s="1" t="s">
        <v>25</v>
      </c>
      <c r="AL68" s="1">
        <f t="shared" si="4"/>
        <v>0</v>
      </c>
      <c r="AM68" s="1" t="str">
        <f t="shared" ref="AM68:AM72" si="25">AF68</f>
        <v>Yes</v>
      </c>
    </row>
    <row r="69" spans="1:39" ht="30.75" customHeight="1" x14ac:dyDescent="0.25">
      <c r="A69" s="1" t="s">
        <v>62</v>
      </c>
      <c r="L69" s="1" t="s">
        <v>41</v>
      </c>
      <c r="M69" s="1">
        <v>-2.9510000000000002E-2</v>
      </c>
      <c r="N69" s="1">
        <v>0.10929999999999999</v>
      </c>
      <c r="O69" s="1">
        <v>4607</v>
      </c>
      <c r="P69" s="1">
        <v>-0.27</v>
      </c>
      <c r="Q69" s="1">
        <v>0.78710000000000002</v>
      </c>
      <c r="R69" s="1">
        <f>AU13</f>
        <v>1</v>
      </c>
      <c r="S69" s="1" t="str">
        <f t="shared" si="24"/>
        <v>No</v>
      </c>
      <c r="U69" s="1" t="s">
        <v>62</v>
      </c>
      <c r="AF69" s="1" t="s">
        <v>41</v>
      </c>
      <c r="AG69" s="1">
        <v>0.22570000000000001</v>
      </c>
      <c r="AH69" s="1">
        <v>0.28620000000000001</v>
      </c>
      <c r="AI69" s="1">
        <v>13821</v>
      </c>
      <c r="AJ69" s="1">
        <v>0.79</v>
      </c>
      <c r="AK69" s="1">
        <v>0.4304</v>
      </c>
      <c r="AL69" s="1">
        <f t="shared" si="4"/>
        <v>1</v>
      </c>
      <c r="AM69" s="1" t="str">
        <f t="shared" si="25"/>
        <v>No</v>
      </c>
    </row>
    <row r="70" spans="1:39" ht="30.75" customHeight="1" x14ac:dyDescent="0.25">
      <c r="A70" s="1" t="s">
        <v>62</v>
      </c>
      <c r="L70" s="1" t="s">
        <v>42</v>
      </c>
      <c r="M70" s="1">
        <v>0</v>
      </c>
      <c r="N70" s="1" t="s">
        <v>25</v>
      </c>
      <c r="O70" s="1" t="s">
        <v>25</v>
      </c>
      <c r="P70" s="1" t="s">
        <v>25</v>
      </c>
      <c r="Q70" s="1" t="s">
        <v>25</v>
      </c>
      <c r="R70" s="1">
        <v>0</v>
      </c>
      <c r="S70" s="1" t="str">
        <f t="shared" si="24"/>
        <v>Yes</v>
      </c>
      <c r="U70" s="1" t="s">
        <v>62</v>
      </c>
      <c r="AF70" s="1" t="s">
        <v>42</v>
      </c>
      <c r="AG70" s="1">
        <v>0</v>
      </c>
      <c r="AH70" s="1" t="s">
        <v>25</v>
      </c>
      <c r="AI70" s="1" t="s">
        <v>25</v>
      </c>
      <c r="AJ70" s="1" t="s">
        <v>25</v>
      </c>
      <c r="AK70" s="1" t="s">
        <v>25</v>
      </c>
      <c r="AL70" s="1">
        <f t="shared" si="4"/>
        <v>0</v>
      </c>
      <c r="AM70" s="1" t="str">
        <f t="shared" si="25"/>
        <v>Yes</v>
      </c>
    </row>
    <row r="71" spans="1:39" ht="30.75" customHeight="1" x14ac:dyDescent="0.25">
      <c r="A71" s="1" t="s">
        <v>63</v>
      </c>
      <c r="L71" s="1" t="s">
        <v>41</v>
      </c>
      <c r="M71" s="1">
        <v>-1.0399999999999999E-3</v>
      </c>
      <c r="N71" s="1">
        <v>1.7340000000000001E-2</v>
      </c>
      <c r="O71" s="1">
        <v>4607</v>
      </c>
      <c r="P71" s="1">
        <v>-0.06</v>
      </c>
      <c r="Q71" s="1">
        <v>0.95240000000000002</v>
      </c>
      <c r="R71" s="1">
        <f>AU13</f>
        <v>1</v>
      </c>
      <c r="S71" s="1" t="str">
        <f t="shared" si="24"/>
        <v>No</v>
      </c>
      <c r="U71" s="1" t="s">
        <v>63</v>
      </c>
      <c r="AF71" s="1" t="s">
        <v>41</v>
      </c>
      <c r="AG71" s="1">
        <v>-2.4989999999999998E-2</v>
      </c>
      <c r="AH71" s="1">
        <v>4.5449999999999997E-2</v>
      </c>
      <c r="AI71" s="1">
        <v>13821</v>
      </c>
      <c r="AJ71" s="1">
        <v>-0.55000000000000004</v>
      </c>
      <c r="AK71" s="1">
        <v>0.58250000000000002</v>
      </c>
      <c r="AL71" s="1">
        <f t="shared" si="4"/>
        <v>1</v>
      </c>
      <c r="AM71" s="1" t="str">
        <f t="shared" si="25"/>
        <v>No</v>
      </c>
    </row>
    <row r="72" spans="1:39" ht="30.75" customHeight="1" x14ac:dyDescent="0.25">
      <c r="A72" s="1" t="s">
        <v>63</v>
      </c>
      <c r="L72" s="1" t="s">
        <v>42</v>
      </c>
      <c r="M72" s="1">
        <v>0</v>
      </c>
      <c r="N72" s="1" t="s">
        <v>25</v>
      </c>
      <c r="O72" s="1" t="s">
        <v>25</v>
      </c>
      <c r="P72" s="1" t="s">
        <v>25</v>
      </c>
      <c r="Q72" s="1" t="s">
        <v>25</v>
      </c>
      <c r="R72" s="1">
        <v>0</v>
      </c>
      <c r="S72" s="1" t="str">
        <f t="shared" si="24"/>
        <v>Yes</v>
      </c>
      <c r="U72" s="1" t="s">
        <v>63</v>
      </c>
      <c r="AF72" s="1" t="s">
        <v>42</v>
      </c>
      <c r="AG72" s="1">
        <v>0</v>
      </c>
      <c r="AH72" s="1" t="s">
        <v>25</v>
      </c>
      <c r="AI72" s="1" t="s">
        <v>25</v>
      </c>
      <c r="AJ72" s="1" t="s">
        <v>25</v>
      </c>
      <c r="AK72" s="1" t="s">
        <v>25</v>
      </c>
      <c r="AL72" s="1">
        <f t="shared" ref="AL72:AL87" si="26">R72</f>
        <v>0</v>
      </c>
      <c r="AM72" s="1" t="str">
        <f t="shared" si="25"/>
        <v>Yes</v>
      </c>
    </row>
    <row r="73" spans="1:39" ht="30.75" customHeight="1" x14ac:dyDescent="0.25">
      <c r="A73" s="1" t="s">
        <v>64</v>
      </c>
      <c r="M73" s="1">
        <v>1.189E-2</v>
      </c>
      <c r="N73" s="1">
        <v>4.2339999999999999E-3</v>
      </c>
      <c r="O73" s="1">
        <v>4607</v>
      </c>
      <c r="P73" s="1">
        <v>2.81</v>
      </c>
      <c r="Q73" s="1">
        <v>5.0000000000000001E-3</v>
      </c>
      <c r="R73" s="6">
        <f>AV14</f>
        <v>50.61</v>
      </c>
      <c r="U73" s="1" t="s">
        <v>64</v>
      </c>
      <c r="AG73" s="1">
        <v>1.8010000000000002E-2</v>
      </c>
      <c r="AH73" s="1">
        <v>9.1179999999999994E-3</v>
      </c>
      <c r="AI73" s="1">
        <v>13821</v>
      </c>
      <c r="AJ73" s="1">
        <v>1.97</v>
      </c>
      <c r="AK73" s="1">
        <v>4.8300000000000003E-2</v>
      </c>
      <c r="AL73" s="6">
        <f>R73</f>
        <v>50.61</v>
      </c>
    </row>
    <row r="74" spans="1:39" ht="30.75" customHeight="1" x14ac:dyDescent="0.25">
      <c r="A74" s="1" t="s">
        <v>65</v>
      </c>
      <c r="M74" s="1">
        <v>5.9389999999999998E-3</v>
      </c>
      <c r="N74" s="1">
        <v>3.2620000000000001E-3</v>
      </c>
      <c r="O74" s="1">
        <v>4607</v>
      </c>
      <c r="P74" s="1">
        <v>1.82</v>
      </c>
      <c r="Q74" s="1">
        <v>6.88E-2</v>
      </c>
      <c r="R74" s="6">
        <f>R73</f>
        <v>50.61</v>
      </c>
      <c r="U74" s="1" t="s">
        <v>65</v>
      </c>
      <c r="AG74" s="1">
        <v>-2.1329999999999998E-2</v>
      </c>
      <c r="AH74" s="1">
        <v>7.8050000000000003E-3</v>
      </c>
      <c r="AI74" s="1">
        <v>13821</v>
      </c>
      <c r="AJ74" s="1">
        <v>-2.73</v>
      </c>
      <c r="AK74" s="1">
        <v>6.3E-3</v>
      </c>
      <c r="AL74" s="6">
        <f t="shared" si="26"/>
        <v>50.61</v>
      </c>
    </row>
    <row r="75" spans="1:39" ht="30.75" customHeight="1" x14ac:dyDescent="0.25">
      <c r="A75" s="1" t="s">
        <v>66</v>
      </c>
      <c r="M75" s="1">
        <v>-4.0000000000000003E-5</v>
      </c>
      <c r="N75" s="1">
        <v>5.1800000000000001E-4</v>
      </c>
      <c r="O75" s="1">
        <v>4607</v>
      </c>
      <c r="P75" s="1">
        <v>-0.08</v>
      </c>
      <c r="Q75" s="1">
        <v>0.94010000000000005</v>
      </c>
      <c r="R75" s="6">
        <f>R73</f>
        <v>50.61</v>
      </c>
      <c r="U75" s="1" t="s">
        <v>66</v>
      </c>
      <c r="AG75" s="1">
        <v>1.915E-3</v>
      </c>
      <c r="AH75" s="1">
        <v>1.2409999999999999E-3</v>
      </c>
      <c r="AI75" s="1">
        <v>13821</v>
      </c>
      <c r="AJ75" s="1">
        <v>1.54</v>
      </c>
      <c r="AK75" s="1">
        <v>0.12280000000000001</v>
      </c>
      <c r="AL75" s="6">
        <f t="shared" si="26"/>
        <v>50.61</v>
      </c>
    </row>
    <row r="76" spans="1:39" ht="30.75" customHeight="1" x14ac:dyDescent="0.25">
      <c r="A76" s="1" t="s">
        <v>67</v>
      </c>
      <c r="M76" s="1">
        <v>3.0640000000000001E-2</v>
      </c>
      <c r="N76" s="1">
        <v>2.575E-3</v>
      </c>
      <c r="O76" s="1">
        <v>4607</v>
      </c>
      <c r="P76" s="1">
        <v>11.9</v>
      </c>
      <c r="Q76" s="1" t="s">
        <v>20</v>
      </c>
      <c r="R76" s="6">
        <f>AV15</f>
        <v>18.38</v>
      </c>
      <c r="U76" s="1" t="s">
        <v>67</v>
      </c>
      <c r="AG76" s="1">
        <v>-2.239E-2</v>
      </c>
      <c r="AH76" s="1">
        <v>9.9419999999999994E-3</v>
      </c>
      <c r="AI76" s="1">
        <v>13821</v>
      </c>
      <c r="AJ76" s="1">
        <v>-2.25</v>
      </c>
      <c r="AK76" s="1">
        <v>2.4299999999999999E-2</v>
      </c>
      <c r="AL76" s="6">
        <f t="shared" si="26"/>
        <v>18.38</v>
      </c>
    </row>
    <row r="77" spans="1:39" ht="30.75" customHeight="1" x14ac:dyDescent="0.25">
      <c r="A77" s="1" t="s">
        <v>68</v>
      </c>
      <c r="M77" s="1">
        <v>-9.1400000000000006E-3</v>
      </c>
      <c r="N77" s="1">
        <v>1.9840000000000001E-3</v>
      </c>
      <c r="O77" s="1">
        <v>4607</v>
      </c>
      <c r="P77" s="1">
        <v>-4.6100000000000003</v>
      </c>
      <c r="Q77" s="1" t="s">
        <v>20</v>
      </c>
      <c r="R77" s="6">
        <f>R76</f>
        <v>18.38</v>
      </c>
      <c r="U77" s="1" t="s">
        <v>68</v>
      </c>
      <c r="AG77" s="1">
        <v>-6.7600000000000004E-3</v>
      </c>
      <c r="AH77" s="1">
        <v>8.5120000000000005E-3</v>
      </c>
      <c r="AI77" s="1">
        <v>13821</v>
      </c>
      <c r="AJ77" s="1">
        <v>-0.79</v>
      </c>
      <c r="AK77" s="1">
        <v>0.42709999999999998</v>
      </c>
      <c r="AL77" s="6">
        <f t="shared" si="26"/>
        <v>18.38</v>
      </c>
    </row>
    <row r="78" spans="1:39" ht="30.75" customHeight="1" x14ac:dyDescent="0.25">
      <c r="A78" s="1" t="s">
        <v>69</v>
      </c>
      <c r="M78" s="1">
        <v>1.183E-3</v>
      </c>
      <c r="N78" s="1">
        <v>3.1500000000000001E-4</v>
      </c>
      <c r="O78" s="1">
        <v>4607</v>
      </c>
      <c r="P78" s="1">
        <v>3.76</v>
      </c>
      <c r="Q78" s="1">
        <v>2.0000000000000001E-4</v>
      </c>
      <c r="R78" s="6">
        <f>R76</f>
        <v>18.38</v>
      </c>
      <c r="U78" s="1" t="s">
        <v>69</v>
      </c>
      <c r="AG78" s="1">
        <v>1.7329999999999999E-3</v>
      </c>
      <c r="AH78" s="1">
        <v>1.343E-3</v>
      </c>
      <c r="AI78" s="1">
        <v>13821</v>
      </c>
      <c r="AJ78" s="1">
        <v>1.29</v>
      </c>
      <c r="AK78" s="1">
        <v>0.19670000000000001</v>
      </c>
      <c r="AL78" s="6">
        <f t="shared" si="26"/>
        <v>18.38</v>
      </c>
    </row>
    <row r="79" spans="1:39" ht="30.75" customHeight="1" x14ac:dyDescent="0.25">
      <c r="A79" s="1" t="s">
        <v>70</v>
      </c>
      <c r="M79" s="1">
        <v>-4.19E-2</v>
      </c>
      <c r="N79" s="1">
        <v>4.9389999999999998E-3</v>
      </c>
      <c r="O79" s="1">
        <v>4607</v>
      </c>
      <c r="P79" s="1">
        <v>-8.48</v>
      </c>
      <c r="Q79" s="1" t="s">
        <v>20</v>
      </c>
      <c r="R79" s="6">
        <f>AV16</f>
        <v>67.47</v>
      </c>
      <c r="U79" s="1" t="s">
        <v>70</v>
      </c>
      <c r="AG79" s="1">
        <v>5.9560000000000002E-2</v>
      </c>
      <c r="AH79" s="1">
        <v>1.1730000000000001E-2</v>
      </c>
      <c r="AI79" s="1">
        <v>13821</v>
      </c>
      <c r="AJ79" s="1">
        <v>5.08</v>
      </c>
      <c r="AK79" s="1" t="s">
        <v>20</v>
      </c>
      <c r="AL79" s="6">
        <f t="shared" si="26"/>
        <v>67.47</v>
      </c>
    </row>
    <row r="80" spans="1:39" ht="30.75" customHeight="1" x14ac:dyDescent="0.25">
      <c r="A80" s="1" t="s">
        <v>71</v>
      </c>
      <c r="M80" s="1">
        <v>5.7959999999999999E-3</v>
      </c>
      <c r="N80" s="1">
        <v>3.8059999999999999E-3</v>
      </c>
      <c r="O80" s="1">
        <v>4607</v>
      </c>
      <c r="P80" s="1">
        <v>1.52</v>
      </c>
      <c r="Q80" s="1">
        <v>0.1278</v>
      </c>
      <c r="R80" s="6">
        <f>R79</f>
        <v>67.47</v>
      </c>
      <c r="U80" s="1" t="s">
        <v>71</v>
      </c>
      <c r="AG80" s="1">
        <v>-2.726E-2</v>
      </c>
      <c r="AH80" s="1">
        <v>9.9970000000000007E-3</v>
      </c>
      <c r="AI80" s="1">
        <v>13821</v>
      </c>
      <c r="AJ80" s="1">
        <v>-2.73</v>
      </c>
      <c r="AK80" s="1">
        <v>6.4000000000000003E-3</v>
      </c>
      <c r="AL80" s="6">
        <f t="shared" si="26"/>
        <v>67.47</v>
      </c>
    </row>
    <row r="81" spans="1:38" ht="30.75" customHeight="1" x14ac:dyDescent="0.25">
      <c r="A81" s="1" t="s">
        <v>72</v>
      </c>
      <c r="M81" s="1">
        <v>-8.0999999999999996E-4</v>
      </c>
      <c r="N81" s="1">
        <v>6.0400000000000004E-4</v>
      </c>
      <c r="O81" s="1">
        <v>4607</v>
      </c>
      <c r="P81" s="1">
        <v>-1.35</v>
      </c>
      <c r="Q81" s="1">
        <v>0.1784</v>
      </c>
      <c r="R81" s="6">
        <f>R79</f>
        <v>67.47</v>
      </c>
      <c r="U81" s="1" t="s">
        <v>72</v>
      </c>
      <c r="AG81" s="1">
        <v>3.712E-3</v>
      </c>
      <c r="AH81" s="1">
        <v>1.5839999999999999E-3</v>
      </c>
      <c r="AI81" s="1">
        <v>13821</v>
      </c>
      <c r="AJ81" s="1">
        <v>2.34</v>
      </c>
      <c r="AK81" s="1">
        <v>1.9199999999999998E-2</v>
      </c>
      <c r="AL81" s="6">
        <f t="shared" si="26"/>
        <v>67.47</v>
      </c>
    </row>
    <row r="82" spans="1:38" ht="30.75" customHeight="1" x14ac:dyDescent="0.25">
      <c r="A82" s="1" t="s">
        <v>73</v>
      </c>
      <c r="M82" s="1">
        <v>-4.052E-2</v>
      </c>
      <c r="N82" s="1">
        <v>1.2829999999999999E-2</v>
      </c>
      <c r="O82" s="1">
        <v>4607</v>
      </c>
      <c r="P82" s="1">
        <v>-3.16</v>
      </c>
      <c r="Q82" s="1">
        <v>1.6000000000000001E-3</v>
      </c>
      <c r="R82" s="6">
        <f>AV17</f>
        <v>24.56</v>
      </c>
      <c r="U82" s="1" t="s">
        <v>73</v>
      </c>
      <c r="AG82" s="1">
        <v>-2.7470000000000001E-2</v>
      </c>
      <c r="AH82" s="1">
        <v>2.8889999999999999E-2</v>
      </c>
      <c r="AI82" s="1">
        <v>13821</v>
      </c>
      <c r="AJ82" s="1">
        <v>-0.95</v>
      </c>
      <c r="AK82" s="1">
        <v>0.3417</v>
      </c>
      <c r="AL82" s="6">
        <f t="shared" si="26"/>
        <v>24.56</v>
      </c>
    </row>
    <row r="83" spans="1:38" ht="30.75" customHeight="1" x14ac:dyDescent="0.25">
      <c r="A83" s="1" t="s">
        <v>74</v>
      </c>
      <c r="M83" s="1">
        <v>-7.9600000000000001E-3</v>
      </c>
      <c r="N83" s="1">
        <v>9.8829999999999994E-3</v>
      </c>
      <c r="O83" s="1">
        <v>4607</v>
      </c>
      <c r="P83" s="1">
        <v>-0.81</v>
      </c>
      <c r="Q83" s="1">
        <v>0.42080000000000001</v>
      </c>
      <c r="R83" s="6">
        <f>R82</f>
        <v>24.56</v>
      </c>
      <c r="U83" s="1" t="s">
        <v>74</v>
      </c>
      <c r="AG83" s="1">
        <v>5.5199999999999999E-2</v>
      </c>
      <c r="AH83" s="1">
        <v>2.4850000000000001E-2</v>
      </c>
      <c r="AI83" s="1">
        <v>13821</v>
      </c>
      <c r="AJ83" s="1">
        <v>2.2200000000000002</v>
      </c>
      <c r="AK83" s="1">
        <v>2.63E-2</v>
      </c>
      <c r="AL83" s="6">
        <f t="shared" si="26"/>
        <v>24.56</v>
      </c>
    </row>
    <row r="84" spans="1:38" ht="30.75" customHeight="1" x14ac:dyDescent="0.25">
      <c r="A84" s="1" t="s">
        <v>75</v>
      </c>
      <c r="M84" s="1">
        <v>1.274E-3</v>
      </c>
      <c r="N84" s="1">
        <v>1.5679999999999999E-3</v>
      </c>
      <c r="O84" s="1">
        <v>4607</v>
      </c>
      <c r="P84" s="1">
        <v>0.81</v>
      </c>
      <c r="Q84" s="1">
        <v>0.41649999999999998</v>
      </c>
      <c r="R84" s="6">
        <f>R82</f>
        <v>24.56</v>
      </c>
      <c r="U84" s="1" t="s">
        <v>75</v>
      </c>
      <c r="AG84" s="1">
        <v>-7.6600000000000001E-3</v>
      </c>
      <c r="AH84" s="1">
        <v>3.9500000000000004E-3</v>
      </c>
      <c r="AI84" s="1">
        <v>13821</v>
      </c>
      <c r="AJ84" s="1">
        <v>-1.94</v>
      </c>
      <c r="AK84" s="1">
        <v>5.2400000000000002E-2</v>
      </c>
      <c r="AL84" s="6">
        <f t="shared" si="26"/>
        <v>24.56</v>
      </c>
    </row>
    <row r="85" spans="1:38" ht="30.75" customHeight="1" x14ac:dyDescent="0.25">
      <c r="A85" s="1" t="s">
        <v>76</v>
      </c>
      <c r="M85" s="1">
        <v>0.4052</v>
      </c>
      <c r="N85" s="1">
        <v>2.631E-2</v>
      </c>
      <c r="O85" s="1">
        <v>4607</v>
      </c>
      <c r="P85" s="1">
        <v>15.4</v>
      </c>
      <c r="Q85" s="1" t="s">
        <v>20</v>
      </c>
      <c r="R85" s="6">
        <f>AV18</f>
        <v>5.86</v>
      </c>
      <c r="U85" s="1" t="s">
        <v>76</v>
      </c>
      <c r="AG85" s="1">
        <v>-0.1328</v>
      </c>
      <c r="AH85" s="1">
        <v>6.2399999999999997E-2</v>
      </c>
      <c r="AI85" s="1">
        <v>13821</v>
      </c>
      <c r="AJ85" s="1">
        <v>-2.13</v>
      </c>
      <c r="AK85" s="1">
        <v>3.3300000000000003E-2</v>
      </c>
      <c r="AL85" s="6">
        <f t="shared" si="26"/>
        <v>5.86</v>
      </c>
    </row>
    <row r="86" spans="1:38" ht="30.75" customHeight="1" x14ac:dyDescent="0.25">
      <c r="A86" s="1" t="s">
        <v>77</v>
      </c>
      <c r="M86" s="1">
        <v>-0.1159</v>
      </c>
      <c r="N86" s="1">
        <v>2.0279999999999999E-2</v>
      </c>
      <c r="O86" s="1">
        <v>4607</v>
      </c>
      <c r="P86" s="1">
        <v>-5.72</v>
      </c>
      <c r="Q86" s="1" t="s">
        <v>20</v>
      </c>
      <c r="R86" s="6">
        <f>R85</f>
        <v>5.86</v>
      </c>
      <c r="U86" s="1" t="s">
        <v>77</v>
      </c>
      <c r="AG86" s="1">
        <v>3.925E-2</v>
      </c>
      <c r="AH86" s="1">
        <v>5.253E-2</v>
      </c>
      <c r="AI86" s="1">
        <v>13821</v>
      </c>
      <c r="AJ86" s="1">
        <v>0.75</v>
      </c>
      <c r="AK86" s="1">
        <v>0.45500000000000002</v>
      </c>
      <c r="AL86" s="6">
        <f t="shared" si="26"/>
        <v>5.86</v>
      </c>
    </row>
    <row r="87" spans="1:38" ht="30.75" customHeight="1" x14ac:dyDescent="0.25">
      <c r="A87" s="1" t="s">
        <v>78</v>
      </c>
      <c r="M87" s="1">
        <v>1.515E-2</v>
      </c>
      <c r="N87" s="1">
        <v>3.2169999999999998E-3</v>
      </c>
      <c r="O87" s="1">
        <v>4607</v>
      </c>
      <c r="P87" s="1">
        <v>4.71</v>
      </c>
      <c r="Q87" s="1" t="s">
        <v>20</v>
      </c>
      <c r="R87" s="6">
        <f>R85</f>
        <v>5.86</v>
      </c>
      <c r="U87" s="1" t="s">
        <v>78</v>
      </c>
      <c r="AG87" s="1">
        <v>-8.0999999999999996E-3</v>
      </c>
      <c r="AH87" s="1">
        <v>8.3160000000000005E-3</v>
      </c>
      <c r="AI87" s="1">
        <v>13821</v>
      </c>
      <c r="AJ87" s="1">
        <v>-0.97</v>
      </c>
      <c r="AK87" s="1">
        <v>0.32979999999999998</v>
      </c>
      <c r="AL87" s="6">
        <f t="shared" si="26"/>
        <v>5.86</v>
      </c>
    </row>
  </sheetData>
  <sheetProtection selectLockedCells="1"/>
  <mergeCells count="1">
    <mergeCell ref="AP1:AR1"/>
  </mergeCells>
  <dataValidations count="16">
    <dataValidation type="list" allowBlank="1" showInputMessage="1" showErrorMessage="1" sqref="AV3">
      <formula1>$AM$7:$AM$8</formula1>
    </dataValidation>
    <dataValidation type="list" allowBlank="1" showInputMessage="1" showErrorMessage="1" sqref="AV5">
      <formula1>$AM$19:$AM$20</formula1>
    </dataValidation>
    <dataValidation type="list" allowBlank="1" showInputMessage="1" showErrorMessage="1" sqref="AV4">
      <formula1>$AM$14:$AM$15</formula1>
    </dataValidation>
    <dataValidation type="list" allowBlank="1" showInputMessage="1" showErrorMessage="1" sqref="AV6">
      <formula1>$AM$25:$AM$26</formula1>
    </dataValidation>
    <dataValidation type="list" allowBlank="1" showInputMessage="1" showErrorMessage="1" sqref="AV7">
      <formula1>$AM$32:$AM$33</formula1>
    </dataValidation>
    <dataValidation type="list" allowBlank="1" showInputMessage="1" showErrorMessage="1" sqref="AV8">
      <formula1>$AM$38:$AM$39</formula1>
    </dataValidation>
    <dataValidation type="list" allowBlank="1" showInputMessage="1" showErrorMessage="1" sqref="AV9">
      <formula1>$AM$44:$AM$45</formula1>
    </dataValidation>
    <dataValidation type="list" allowBlank="1" showInputMessage="1" showErrorMessage="1" sqref="AV10">
      <formula1>$AM$49:$AM$50</formula1>
    </dataValidation>
    <dataValidation type="list" allowBlank="1" showInputMessage="1" showErrorMessage="1" sqref="AV11">
      <formula1>$AM$56:$AM$57</formula1>
    </dataValidation>
    <dataValidation type="list" allowBlank="1" showInputMessage="1" showErrorMessage="1" sqref="AV12">
      <formula1>$AM$62:$AM$63</formula1>
    </dataValidation>
    <dataValidation type="list" allowBlank="1" showInputMessage="1" showErrorMessage="1" sqref="AV13">
      <formula1>$AM$68:$AM$69</formula1>
    </dataValidation>
    <dataValidation type="decimal" allowBlank="1" showInputMessage="1" showErrorMessage="1" sqref="AV14">
      <formula1>16</formula1>
      <formula2>94</formula2>
    </dataValidation>
    <dataValidation type="decimal" allowBlank="1" showInputMessage="1" showErrorMessage="1" sqref="AV15">
      <formula1>0</formula1>
      <formula2>500</formula2>
    </dataValidation>
    <dataValidation type="decimal" allowBlank="1" showInputMessage="1" showErrorMessage="1" sqref="AV16">
      <formula1>13</formula1>
      <formula2>91</formula2>
    </dataValidation>
    <dataValidation type="decimal" allowBlank="1" showInputMessage="1" showErrorMessage="1" sqref="AV17">
      <formula1>5</formula1>
      <formula2>35</formula2>
    </dataValidation>
    <dataValidation type="decimal" allowBlank="1" showInputMessage="1" showErrorMessage="1" sqref="AV18">
      <formula1>0</formula1>
      <formula2>29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Spinner 4">
              <controlPr defaultSize="0" autoPict="0">
                <anchor moveWithCells="1" sizeWithCells="1">
                  <from>
                    <xdr:col>47</xdr:col>
                    <xdr:colOff>504825</xdr:colOff>
                    <xdr:row>13</xdr:row>
                    <xdr:rowOff>47625</xdr:rowOff>
                  </from>
                  <to>
                    <xdr:col>47</xdr:col>
                    <xdr:colOff>1876425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47</xdr:col>
                    <xdr:colOff>504825</xdr:colOff>
                    <xdr:row>14</xdr:row>
                    <xdr:rowOff>57150</xdr:rowOff>
                  </from>
                  <to>
                    <xdr:col>47</xdr:col>
                    <xdr:colOff>1876425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Button6_Click" altText="Reset Values">
                <anchor moveWithCells="1" sizeWithCells="1">
                  <from>
                    <xdr:col>45</xdr:col>
                    <xdr:colOff>66675</xdr:colOff>
                    <xdr:row>18</xdr:row>
                    <xdr:rowOff>85725</xdr:rowOff>
                  </from>
                  <to>
                    <xdr:col>47</xdr:col>
                    <xdr:colOff>1924050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Spinner 21">
              <controlPr defaultSize="0" autoPict="0">
                <anchor moveWithCells="1" sizeWithCells="1">
                  <from>
                    <xdr:col>47</xdr:col>
                    <xdr:colOff>504825</xdr:colOff>
                    <xdr:row>15</xdr:row>
                    <xdr:rowOff>57150</xdr:rowOff>
                  </from>
                  <to>
                    <xdr:col>47</xdr:col>
                    <xdr:colOff>1876425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Spinner 22">
              <controlPr defaultSize="0" autoPict="0">
                <anchor moveWithCells="1" sizeWithCells="1">
                  <from>
                    <xdr:col>47</xdr:col>
                    <xdr:colOff>514350</xdr:colOff>
                    <xdr:row>16</xdr:row>
                    <xdr:rowOff>66675</xdr:rowOff>
                  </from>
                  <to>
                    <xdr:col>47</xdr:col>
                    <xdr:colOff>1885950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Spinner 23">
              <controlPr defaultSize="0" autoPict="0">
                <anchor moveWithCells="1" sizeWithCells="1">
                  <from>
                    <xdr:col>47</xdr:col>
                    <xdr:colOff>504825</xdr:colOff>
                    <xdr:row>17</xdr:row>
                    <xdr:rowOff>57150</xdr:rowOff>
                  </from>
                  <to>
                    <xdr:col>47</xdr:col>
                    <xdr:colOff>1876425</xdr:colOff>
                    <xdr:row>17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Interactive Tools</vt:lpstr>
      <vt:lpstr>'Interactive Tools'!ExternalData_1</vt:lpstr>
      <vt:lpstr>'Interactive Tools'!ExternalData_2</vt:lpstr>
      <vt:lpstr>'Interactive Tools'!ExternalData_3</vt:lpstr>
    </vt:vector>
  </TitlesOfParts>
  <Manager>Jessica McKinney Ketchum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DRS and SRS IGC Interactive Tools</dc:title>
  <dc:subject>Functional Disability</dc:subject>
  <dc:creator>Jessica McKinney Ketchum</dc:creator>
  <cp:keywords>Functional Disability;IGC;Interactive Tool;TBIMS</cp:keywords>
  <cp:lastModifiedBy>Jessica McKinney Ketchum</cp:lastModifiedBy>
  <cp:lastPrinted>2017-07-18T00:22:22Z</cp:lastPrinted>
  <dcterms:created xsi:type="dcterms:W3CDTF">2016-12-20T21:49:20Z</dcterms:created>
  <dcterms:modified xsi:type="dcterms:W3CDTF">2018-05-22T22:54:07Z</dcterms:modified>
</cp:coreProperties>
</file>