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95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8" i="1" l="1"/>
  <c r="B27" i="1"/>
  <c r="B36" i="1"/>
  <c r="B45" i="1"/>
  <c r="B54" i="1"/>
  <c r="B63" i="1"/>
  <c r="B73" i="1"/>
  <c r="B69" i="1"/>
  <c r="B15" i="1"/>
  <c r="B24" i="1"/>
  <c r="B33" i="1"/>
  <c r="B42" i="1"/>
  <c r="B51" i="1"/>
  <c r="B60" i="1"/>
  <c r="B70" i="1"/>
  <c r="B16" i="1"/>
  <c r="B25" i="1"/>
  <c r="B34" i="1"/>
  <c r="B43" i="1"/>
  <c r="B52" i="1"/>
  <c r="B61" i="1"/>
  <c r="B71" i="1"/>
  <c r="B17" i="1"/>
  <c r="B26" i="1"/>
  <c r="B35" i="1"/>
  <c r="B44" i="1"/>
  <c r="B53" i="1"/>
  <c r="B62" i="1"/>
  <c r="B72" i="1"/>
  <c r="B74" i="1"/>
  <c r="B81" i="1"/>
  <c r="C18" i="1"/>
  <c r="C27" i="1"/>
  <c r="C36" i="1"/>
  <c r="C45" i="1"/>
  <c r="C54" i="1"/>
  <c r="C63" i="1"/>
  <c r="C73" i="1"/>
  <c r="C69" i="1"/>
  <c r="C16" i="1"/>
  <c r="C25" i="1"/>
  <c r="C34" i="1"/>
  <c r="C43" i="1"/>
  <c r="C52" i="1"/>
  <c r="C61" i="1"/>
  <c r="C71" i="1"/>
  <c r="C17" i="1"/>
  <c r="C26" i="1"/>
  <c r="C35" i="1"/>
  <c r="C44" i="1"/>
  <c r="C53" i="1"/>
  <c r="C62" i="1"/>
  <c r="C72" i="1"/>
  <c r="C74" i="1"/>
  <c r="C81" i="1"/>
  <c r="D18" i="1"/>
  <c r="D27" i="1"/>
  <c r="D36" i="1"/>
  <c r="D45" i="1"/>
  <c r="D54" i="1"/>
  <c r="D63" i="1"/>
  <c r="D73" i="1"/>
  <c r="D69" i="1"/>
  <c r="D70" i="1"/>
  <c r="D17" i="1"/>
  <c r="D26" i="1"/>
  <c r="D35" i="1"/>
  <c r="D44" i="1"/>
  <c r="D53" i="1"/>
  <c r="D62" i="1"/>
  <c r="D72" i="1"/>
  <c r="D74" i="1"/>
  <c r="D81" i="1"/>
  <c r="E18" i="1"/>
  <c r="E27" i="1"/>
  <c r="E36" i="1"/>
  <c r="E45" i="1"/>
  <c r="E54" i="1"/>
  <c r="E63" i="1"/>
  <c r="E73" i="1"/>
  <c r="E69" i="1"/>
  <c r="E70" i="1"/>
  <c r="E71" i="1"/>
  <c r="E74" i="1"/>
  <c r="E81" i="1"/>
  <c r="F69" i="1"/>
  <c r="F70" i="1"/>
  <c r="F71" i="1"/>
  <c r="F72" i="1"/>
  <c r="F74" i="1"/>
  <c r="F81" i="1"/>
  <c r="G81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H81" i="1"/>
  <c r="H80" i="1"/>
  <c r="H79" i="1"/>
  <c r="H78" i="1"/>
  <c r="H77" i="1"/>
  <c r="H59" i="1"/>
  <c r="H60" i="1"/>
  <c r="H61" i="1"/>
  <c r="H62" i="1"/>
  <c r="H63" i="1"/>
  <c r="J59" i="1"/>
  <c r="K59" i="1"/>
  <c r="J60" i="1"/>
  <c r="K60" i="1"/>
  <c r="J61" i="1"/>
  <c r="K61" i="1"/>
  <c r="J62" i="1"/>
  <c r="K62" i="1"/>
  <c r="J63" i="1"/>
  <c r="K63" i="1"/>
  <c r="K64" i="1"/>
  <c r="I63" i="1"/>
  <c r="I62" i="1"/>
  <c r="I61" i="1"/>
  <c r="I60" i="1"/>
  <c r="L59" i="1"/>
  <c r="M59" i="1"/>
  <c r="I59" i="1"/>
  <c r="H50" i="1"/>
  <c r="H51" i="1"/>
  <c r="H52" i="1"/>
  <c r="H53" i="1"/>
  <c r="H54" i="1"/>
  <c r="J50" i="1"/>
  <c r="K50" i="1"/>
  <c r="J51" i="1"/>
  <c r="K51" i="1"/>
  <c r="J52" i="1"/>
  <c r="K52" i="1"/>
  <c r="J53" i="1"/>
  <c r="K53" i="1"/>
  <c r="J54" i="1"/>
  <c r="K54" i="1"/>
  <c r="K55" i="1"/>
  <c r="I54" i="1"/>
  <c r="I53" i="1"/>
  <c r="I52" i="1"/>
  <c r="I51" i="1"/>
  <c r="L50" i="1"/>
  <c r="M50" i="1"/>
  <c r="I50" i="1"/>
  <c r="H41" i="1"/>
  <c r="H42" i="1"/>
  <c r="H43" i="1"/>
  <c r="H44" i="1"/>
  <c r="H45" i="1"/>
  <c r="J41" i="1"/>
  <c r="K41" i="1"/>
  <c r="J42" i="1"/>
  <c r="K42" i="1"/>
  <c r="J43" i="1"/>
  <c r="K43" i="1"/>
  <c r="J44" i="1"/>
  <c r="K44" i="1"/>
  <c r="J45" i="1"/>
  <c r="K45" i="1"/>
  <c r="K46" i="1"/>
  <c r="I45" i="1"/>
  <c r="I44" i="1"/>
  <c r="I43" i="1"/>
  <c r="I42" i="1"/>
  <c r="L41" i="1"/>
  <c r="M41" i="1"/>
  <c r="I41" i="1"/>
  <c r="H32" i="1"/>
  <c r="H33" i="1"/>
  <c r="H34" i="1"/>
  <c r="H35" i="1"/>
  <c r="H36" i="1"/>
  <c r="J32" i="1"/>
  <c r="K32" i="1"/>
  <c r="J33" i="1"/>
  <c r="K33" i="1"/>
  <c r="J34" i="1"/>
  <c r="K34" i="1"/>
  <c r="J35" i="1"/>
  <c r="K35" i="1"/>
  <c r="J36" i="1"/>
  <c r="K36" i="1"/>
  <c r="K37" i="1"/>
  <c r="I36" i="1"/>
  <c r="I35" i="1"/>
  <c r="I34" i="1"/>
  <c r="I33" i="1"/>
  <c r="L32" i="1"/>
  <c r="M32" i="1"/>
  <c r="I32" i="1"/>
  <c r="H23" i="1"/>
  <c r="H24" i="1"/>
  <c r="H25" i="1"/>
  <c r="H26" i="1"/>
  <c r="H27" i="1"/>
  <c r="J23" i="1"/>
  <c r="K23" i="1"/>
  <c r="J24" i="1"/>
  <c r="K24" i="1"/>
  <c r="J25" i="1"/>
  <c r="K25" i="1"/>
  <c r="J26" i="1"/>
  <c r="K26" i="1"/>
  <c r="J27" i="1"/>
  <c r="K27" i="1"/>
  <c r="K28" i="1"/>
  <c r="I27" i="1"/>
  <c r="I26" i="1"/>
  <c r="I25" i="1"/>
  <c r="I24" i="1"/>
  <c r="L23" i="1"/>
  <c r="M23" i="1"/>
  <c r="I23" i="1"/>
  <c r="H14" i="1"/>
  <c r="H15" i="1"/>
  <c r="H16" i="1"/>
  <c r="H17" i="1"/>
  <c r="H18" i="1"/>
  <c r="J14" i="1"/>
  <c r="K14" i="1"/>
  <c r="J15" i="1"/>
  <c r="K15" i="1"/>
  <c r="J16" i="1"/>
  <c r="K16" i="1"/>
  <c r="J17" i="1"/>
  <c r="K17" i="1"/>
  <c r="J18" i="1"/>
  <c r="K18" i="1"/>
  <c r="K19" i="1"/>
  <c r="I18" i="1"/>
  <c r="I17" i="1"/>
  <c r="I16" i="1"/>
  <c r="I15" i="1"/>
  <c r="L14" i="1"/>
  <c r="M14" i="1"/>
  <c r="I14" i="1"/>
</calcChain>
</file>

<file path=xl/sharedStrings.xml><?xml version="1.0" encoding="utf-8"?>
<sst xmlns="http://schemas.openxmlformats.org/spreadsheetml/2006/main" count="144" uniqueCount="34">
  <si>
    <r>
      <t>Table S3.</t>
    </r>
    <r>
      <rPr>
        <sz val="12"/>
        <color theme="1"/>
        <rFont val="Times New Roman"/>
        <family val="1"/>
      </rPr>
      <t xml:space="preserve"> Step 4: Excel program for group ranking of criteria using the Analytic Hierarchy Process.</t>
    </r>
  </si>
  <si>
    <t>Criteria</t>
  </si>
  <si>
    <t>Abbreviation</t>
  </si>
  <si>
    <t>Morbidity and Mortality</t>
  </si>
  <si>
    <t>M/M</t>
  </si>
  <si>
    <t>Food security</t>
  </si>
  <si>
    <t>FS</t>
  </si>
  <si>
    <t>Ability to Prevent/Control</t>
  </si>
  <si>
    <t>Control</t>
  </si>
  <si>
    <t>Amenability to Collaborate</t>
  </si>
  <si>
    <t>Collab</t>
  </si>
  <si>
    <t>Bioterrorism</t>
  </si>
  <si>
    <t>BioT</t>
  </si>
  <si>
    <t>Number of participants (N)=</t>
  </si>
  <si>
    <t>Number of criteria</t>
  </si>
  <si>
    <t>Participant 1</t>
  </si>
  <si>
    <t>Approx Method</t>
  </si>
  <si>
    <t>Ranking</t>
  </si>
  <si>
    <t>Consistency Ratio (CR) - Step 1</t>
  </si>
  <si>
    <t>CR - Step 2</t>
  </si>
  <si>
    <t>CR -Step 3</t>
  </si>
  <si>
    <t>CR</t>
  </si>
  <si>
    <t xml:space="preserve">A Consistency Ratio &lt; 0.1 is acceptable </t>
  </si>
  <si>
    <t>Participant 2</t>
  </si>
  <si>
    <t>Participant 3</t>
  </si>
  <si>
    <t>Participant 4</t>
  </si>
  <si>
    <t>Participant 5</t>
  </si>
  <si>
    <t>Participant 6</t>
  </si>
  <si>
    <t>COMBINED MATRIX- Final Ranking</t>
  </si>
  <si>
    <t>FINAL</t>
  </si>
  <si>
    <t>APROX_MET</t>
  </si>
  <si>
    <t>RANKING_AM</t>
  </si>
  <si>
    <t>Approximation method is used to generate the final score*</t>
  </si>
  <si>
    <t>*Saaty TL. Decision Making For Leader. 2012. Third Edition. RWS Publications.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</si>
</sst>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/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2" fontId="3" fillId="4" borderId="9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" fontId="3" fillId="0" borderId="0" xfId="0" applyNumberFormat="1" applyFont="1"/>
    <xf numFmtId="164" fontId="3" fillId="6" borderId="9" xfId="0" applyNumberFormat="1" applyFont="1" applyFill="1" applyBorder="1"/>
    <xf numFmtId="1" fontId="3" fillId="0" borderId="0" xfId="0" applyNumberFormat="1" applyFont="1" applyAlignment="1">
      <alignment horizontal="center"/>
    </xf>
    <xf numFmtId="2" fontId="3" fillId="0" borderId="10" xfId="0" applyNumberFormat="1" applyFont="1" applyBorder="1"/>
    <xf numFmtId="2" fontId="3" fillId="0" borderId="9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/>
    <xf numFmtId="0" fontId="1" fillId="5" borderId="0" xfId="0" applyFont="1" applyFill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2" fontId="3" fillId="7" borderId="9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7" borderId="9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165" fontId="3" fillId="6" borderId="11" xfId="0" applyNumberFormat="1" applyFont="1" applyFill="1" applyBorder="1"/>
    <xf numFmtId="1" fontId="3" fillId="8" borderId="12" xfId="0" applyNumberFormat="1" applyFont="1" applyFill="1" applyBorder="1" applyAlignment="1">
      <alignment horizontal="center"/>
    </xf>
    <xf numFmtId="165" fontId="3" fillId="6" borderId="13" xfId="0" applyNumberFormat="1" applyFont="1" applyFill="1" applyBorder="1"/>
    <xf numFmtId="1" fontId="3" fillId="8" borderId="14" xfId="0" applyNumberFormat="1" applyFont="1" applyFill="1" applyBorder="1" applyAlignment="1">
      <alignment horizontal="center"/>
    </xf>
    <xf numFmtId="165" fontId="3" fillId="6" borderId="15" xfId="0" applyNumberFormat="1" applyFont="1" applyFill="1" applyBorder="1"/>
    <xf numFmtId="1" fontId="3" fillId="8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workbookViewId="0">
      <selection activeCell="H11" sqref="H11"/>
    </sheetView>
  </sheetViews>
  <sheetFormatPr defaultRowHeight="15" x14ac:dyDescent="0.25"/>
  <cols>
    <col min="1" max="6" width="9.140625" style="2"/>
    <col min="7" max="7" width="16.85546875" style="2" customWidth="1"/>
    <col min="8" max="8" width="22.5703125" style="2" customWidth="1"/>
    <col min="9" max="9" width="16.85546875" style="2" customWidth="1"/>
    <col min="10" max="10" width="33.85546875" style="2" customWidth="1"/>
    <col min="11" max="11" width="12.5703125" style="2" customWidth="1"/>
    <col min="12" max="12" width="16.85546875" style="2" customWidth="1"/>
    <col min="13" max="16384" width="9.140625" style="2"/>
  </cols>
  <sheetData>
    <row r="1" spans="1:18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ht="15.75" x14ac:dyDescent="0.25">
      <c r="A2" s="3" t="s">
        <v>1</v>
      </c>
      <c r="B2" s="4"/>
      <c r="C2" s="4"/>
      <c r="D2" s="3" t="s">
        <v>2</v>
      </c>
      <c r="E2" s="5"/>
      <c r="F2" s="6"/>
      <c r="G2" s="6"/>
      <c r="H2" s="6"/>
      <c r="I2" s="6"/>
    </row>
    <row r="3" spans="1:18" ht="15.75" x14ac:dyDescent="0.25">
      <c r="A3" s="7" t="s">
        <v>3</v>
      </c>
      <c r="B3" s="8"/>
      <c r="C3" s="8"/>
      <c r="D3" s="7" t="s">
        <v>4</v>
      </c>
      <c r="E3" s="9"/>
      <c r="F3" s="10"/>
      <c r="G3" s="10"/>
      <c r="H3" s="6"/>
    </row>
    <row r="4" spans="1:18" ht="15.75" x14ac:dyDescent="0.25">
      <c r="A4" s="7" t="s">
        <v>5</v>
      </c>
      <c r="B4" s="8"/>
      <c r="C4" s="8"/>
      <c r="D4" s="7" t="s">
        <v>6</v>
      </c>
      <c r="E4" s="9"/>
      <c r="F4" s="10"/>
      <c r="G4" s="10"/>
      <c r="H4" s="6"/>
    </row>
    <row r="5" spans="1:18" ht="15.75" x14ac:dyDescent="0.25">
      <c r="A5" s="7" t="s">
        <v>7</v>
      </c>
      <c r="B5" s="8"/>
      <c r="C5" s="8"/>
      <c r="D5" s="7" t="s">
        <v>8</v>
      </c>
      <c r="E5" s="9"/>
      <c r="F5" s="10"/>
      <c r="G5" s="10"/>
      <c r="H5" s="6"/>
    </row>
    <row r="6" spans="1:18" ht="15.75" x14ac:dyDescent="0.25">
      <c r="A6" s="7" t="s">
        <v>9</v>
      </c>
      <c r="B6" s="8"/>
      <c r="C6" s="8"/>
      <c r="D6" s="7" t="s">
        <v>10</v>
      </c>
      <c r="E6" s="9"/>
      <c r="F6" s="10"/>
      <c r="G6" s="10"/>
      <c r="H6" s="6"/>
    </row>
    <row r="7" spans="1:18" ht="15.75" x14ac:dyDescent="0.25">
      <c r="A7" s="11" t="s">
        <v>11</v>
      </c>
      <c r="B7" s="12"/>
      <c r="C7" s="12"/>
      <c r="D7" s="11" t="s">
        <v>12</v>
      </c>
      <c r="E7" s="13"/>
      <c r="F7" s="10"/>
      <c r="G7" s="10"/>
      <c r="H7" s="6"/>
    </row>
    <row r="8" spans="1:18" ht="15.75" x14ac:dyDescent="0.25">
      <c r="A8" s="10"/>
      <c r="B8" s="10"/>
      <c r="C8" s="10"/>
      <c r="D8" s="10"/>
      <c r="E8" s="10"/>
      <c r="F8" s="10"/>
      <c r="G8" s="10"/>
      <c r="H8" s="6"/>
    </row>
    <row r="9" spans="1:18" ht="15.75" x14ac:dyDescent="0.25">
      <c r="A9" s="2" t="s">
        <v>13</v>
      </c>
      <c r="C9" s="14">
        <v>6</v>
      </c>
    </row>
    <row r="10" spans="1:18" ht="15.75" x14ac:dyDescent="0.25">
      <c r="A10" s="2" t="s">
        <v>14</v>
      </c>
      <c r="C10" s="14">
        <v>5</v>
      </c>
    </row>
    <row r="12" spans="1:18" ht="15.75" x14ac:dyDescent="0.25">
      <c r="A12" s="14" t="s">
        <v>15</v>
      </c>
    </row>
    <row r="13" spans="1:18" ht="15.75" x14ac:dyDescent="0.25">
      <c r="A13" s="15"/>
      <c r="B13" s="16" t="s">
        <v>4</v>
      </c>
      <c r="C13" s="16" t="s">
        <v>6</v>
      </c>
      <c r="D13" s="16" t="s">
        <v>8</v>
      </c>
      <c r="E13" s="16" t="s">
        <v>10</v>
      </c>
      <c r="F13" s="16" t="s">
        <v>12</v>
      </c>
      <c r="G13" s="17"/>
      <c r="H13" s="17" t="s">
        <v>16</v>
      </c>
      <c r="I13" s="18" t="s">
        <v>17</v>
      </c>
      <c r="J13" s="19" t="s">
        <v>18</v>
      </c>
      <c r="K13" s="19" t="s">
        <v>19</v>
      </c>
      <c r="L13" s="14" t="s">
        <v>20</v>
      </c>
      <c r="M13" s="20" t="s">
        <v>21</v>
      </c>
      <c r="O13" s="21" t="s">
        <v>22</v>
      </c>
      <c r="P13" s="22"/>
      <c r="Q13" s="22"/>
      <c r="R13" s="23"/>
    </row>
    <row r="14" spans="1:18" ht="15.75" x14ac:dyDescent="0.25">
      <c r="A14" s="16" t="s">
        <v>4</v>
      </c>
      <c r="B14" s="24">
        <v>1</v>
      </c>
      <c r="C14" s="25">
        <v>3</v>
      </c>
      <c r="D14" s="25">
        <v>1</v>
      </c>
      <c r="E14" s="25">
        <v>4</v>
      </c>
      <c r="F14" s="25">
        <v>3</v>
      </c>
      <c r="G14" s="26"/>
      <c r="H14" s="27">
        <f>SUM((B14/(SUM($B$14:$B$18)))+(C14/(SUM($C$14:$C$18)))+(D14/(SUM($D$14:$D$18)))+(E14/(SUM($E$14:$E$18)))+(F14/(SUM($F$14:$F$18))))/$C$10</f>
        <v>0.34637695637695637</v>
      </c>
      <c r="I14" s="28">
        <f>RANK(H14,$H$14:$H$18,0)</f>
        <v>1</v>
      </c>
      <c r="J14" s="26">
        <f>($H$14*B14+$H$15*C14+$H$16*D14+$H$17*E14+$H$18*F14)</f>
        <v>1.8608058608058609</v>
      </c>
      <c r="K14" s="26">
        <f>J14/H14</f>
        <v>5.3721987752002081</v>
      </c>
      <c r="L14" s="26">
        <f>(K19-$C$10)/($C$10-1)</f>
        <v>8.6907483882361136E-2</v>
      </c>
      <c r="M14" s="29">
        <f>L14/1.12</f>
        <v>7.7595967752108155E-2</v>
      </c>
    </row>
    <row r="15" spans="1:18" ht="15.75" x14ac:dyDescent="0.25">
      <c r="A15" s="16" t="s">
        <v>6</v>
      </c>
      <c r="B15" s="30">
        <f>(1/C14)</f>
        <v>0.33333333333333331</v>
      </c>
      <c r="C15" s="24">
        <v>1</v>
      </c>
      <c r="D15" s="25">
        <v>1</v>
      </c>
      <c r="E15" s="25">
        <v>1</v>
      </c>
      <c r="F15" s="25">
        <v>2</v>
      </c>
      <c r="G15" s="26"/>
      <c r="H15" s="27">
        <f t="shared" ref="H15:H18" si="0">SUM((B15/(SUM($B$14:$B$18)))+(C15/(SUM($C$14:$C$18)))+(D15/(SUM($D$14:$D$18)))+(E15/(SUM($E$14:$E$18)))+(F15/(SUM($F$14:$F$18))))/$C$10</f>
        <v>0.16769563769563769</v>
      </c>
      <c r="I15" s="28">
        <f>RANK(H15,$H$14:$H$18,0)</f>
        <v>3</v>
      </c>
      <c r="J15" s="26">
        <f>($H$14*B15+$H$15*C15+$H$16*D15+$H$17*E15+$H$18*F15)</f>
        <v>0.89693417693417687</v>
      </c>
      <c r="K15" s="26">
        <f>J15/H15</f>
        <v>5.3485838347332813</v>
      </c>
      <c r="L15" s="26"/>
      <c r="M15" s="26"/>
    </row>
    <row r="16" spans="1:18" ht="15.75" x14ac:dyDescent="0.25">
      <c r="A16" s="16" t="s">
        <v>8</v>
      </c>
      <c r="B16" s="30">
        <f>(1/D14)</f>
        <v>1</v>
      </c>
      <c r="C16" s="30">
        <f>(1/D15)</f>
        <v>1</v>
      </c>
      <c r="D16" s="24">
        <v>1</v>
      </c>
      <c r="E16" s="25">
        <v>3</v>
      </c>
      <c r="F16" s="25">
        <v>3</v>
      </c>
      <c r="G16" s="26"/>
      <c r="H16" s="27">
        <f t="shared" si="0"/>
        <v>0.26817182817182816</v>
      </c>
      <c r="I16" s="28">
        <f>RANK(H16,$H$14:$H$18,0)</f>
        <v>2</v>
      </c>
      <c r="J16" s="26">
        <f>($H$14*B16+$H$15*C16+$H$16*D16+$H$17*E16+$H$18*F16)</f>
        <v>1.4355111555111555</v>
      </c>
      <c r="K16" s="26">
        <f>J16/H16</f>
        <v>5.3529528634580039</v>
      </c>
      <c r="L16" s="26"/>
      <c r="M16" s="26"/>
    </row>
    <row r="17" spans="1:13" ht="15.75" x14ac:dyDescent="0.25">
      <c r="A17" s="16" t="s">
        <v>10</v>
      </c>
      <c r="B17" s="30">
        <f>(1/E14)</f>
        <v>0.25</v>
      </c>
      <c r="C17" s="30">
        <f>(1/E15)</f>
        <v>1</v>
      </c>
      <c r="D17" s="30">
        <f>(1/E16)</f>
        <v>0.33333333333333331</v>
      </c>
      <c r="E17" s="24">
        <v>1</v>
      </c>
      <c r="F17" s="25">
        <v>0.33333333333333331</v>
      </c>
      <c r="G17" s="26"/>
      <c r="H17" s="27">
        <f t="shared" si="0"/>
        <v>8.9903429903429893E-2</v>
      </c>
      <c r="I17" s="28">
        <f>RANK(H17,$H$14:$H$18,0)</f>
        <v>5</v>
      </c>
      <c r="J17" s="26">
        <f>($H$14*B17+$H$15*C17+$H$16*D17+$H$17*E17+$H$18*F17)</f>
        <v>0.47620129870129874</v>
      </c>
      <c r="K17" s="26">
        <f>J17/H17</f>
        <v>5.2968090228905851</v>
      </c>
      <c r="L17" s="26"/>
      <c r="M17" s="26"/>
    </row>
    <row r="18" spans="1:13" ht="15.75" x14ac:dyDescent="0.25">
      <c r="A18" s="31" t="s">
        <v>12</v>
      </c>
      <c r="B18" s="30">
        <f>(1/F14)</f>
        <v>0.33333333333333331</v>
      </c>
      <c r="C18" s="30">
        <f>(1/F15)</f>
        <v>0.5</v>
      </c>
      <c r="D18" s="30">
        <f>(1/F16)</f>
        <v>0.33333333333333331</v>
      </c>
      <c r="E18" s="30">
        <f>(1/F17)</f>
        <v>3</v>
      </c>
      <c r="F18" s="24">
        <v>1</v>
      </c>
      <c r="G18" s="26"/>
      <c r="H18" s="27">
        <f t="shared" si="0"/>
        <v>0.12785214785214782</v>
      </c>
      <c r="I18" s="28">
        <f>RANK(H18,$H$14:$H$18,0)</f>
        <v>4</v>
      </c>
      <c r="J18" s="26">
        <f>($H$14*B18+$H$15*C18+$H$16*D18+$H$17*E18+$H$18*F18)</f>
        <v>0.68625985125985112</v>
      </c>
      <c r="K18" s="26">
        <f>J18/H18</f>
        <v>5.3676051813651435</v>
      </c>
      <c r="L18" s="26"/>
      <c r="M18" s="26"/>
    </row>
    <row r="19" spans="1:13" x14ac:dyDescent="0.25">
      <c r="G19" s="26"/>
      <c r="K19" s="26">
        <f>AVERAGE(K14:K18)</f>
        <v>5.3476299355294445</v>
      </c>
    </row>
    <row r="21" spans="1:13" ht="15.75" x14ac:dyDescent="0.25">
      <c r="A21" s="14" t="s">
        <v>23</v>
      </c>
    </row>
    <row r="22" spans="1:13" ht="15.75" x14ac:dyDescent="0.25">
      <c r="A22" s="15"/>
      <c r="B22" s="16" t="s">
        <v>4</v>
      </c>
      <c r="C22" s="16" t="s">
        <v>6</v>
      </c>
      <c r="D22" s="16" t="s">
        <v>8</v>
      </c>
      <c r="E22" s="16" t="s">
        <v>10</v>
      </c>
      <c r="F22" s="16" t="s">
        <v>12</v>
      </c>
      <c r="G22" s="17"/>
      <c r="H22" s="17" t="s">
        <v>16</v>
      </c>
      <c r="I22" s="18" t="s">
        <v>17</v>
      </c>
      <c r="J22" s="19" t="s">
        <v>18</v>
      </c>
      <c r="K22" s="19" t="s">
        <v>19</v>
      </c>
      <c r="L22" s="14" t="s">
        <v>20</v>
      </c>
      <c r="M22" s="20" t="s">
        <v>21</v>
      </c>
    </row>
    <row r="23" spans="1:13" ht="15.75" x14ac:dyDescent="0.25">
      <c r="A23" s="16" t="s">
        <v>4</v>
      </c>
      <c r="B23" s="24">
        <v>1</v>
      </c>
      <c r="C23" s="25">
        <v>3</v>
      </c>
      <c r="D23" s="25">
        <v>2</v>
      </c>
      <c r="E23" s="25">
        <v>2</v>
      </c>
      <c r="F23" s="25">
        <v>4</v>
      </c>
      <c r="G23" s="26"/>
      <c r="H23" s="32">
        <f>SUM((B23/(SUM($B$23:$B$27)))+(C23/(SUM($C$23:$C$27)))+(D23/(SUM($D$23:$D$27)))+(E23/(SUM($E$23:$E$27)))+(F23/(SUM($F$23:$F$27))))/$C$10</f>
        <v>0.36425071896330685</v>
      </c>
      <c r="I23" s="28">
        <f>RANK(H23,$H$23:$H$27,0)</f>
        <v>1</v>
      </c>
      <c r="J23" s="26">
        <f>($H$23*B23+$H$24*C23+$H$25*D23+$H$26*E23+$H$27*F23)</f>
        <v>1.8803298569003153</v>
      </c>
      <c r="K23" s="26">
        <f>J23/H23</f>
        <v>5.162185711676611</v>
      </c>
      <c r="L23" s="26">
        <f>(K28-$C$10)/($C$10-1)</f>
        <v>2.3682898057794777E-2</v>
      </c>
      <c r="M23" s="29">
        <f>L23/1.12</f>
        <v>2.1145444694459621E-2</v>
      </c>
    </row>
    <row r="24" spans="1:13" ht="15.75" x14ac:dyDescent="0.25">
      <c r="A24" s="16" t="s">
        <v>6</v>
      </c>
      <c r="B24" s="30">
        <f>(1/C23)</f>
        <v>0.33333333333333331</v>
      </c>
      <c r="C24" s="24">
        <v>1</v>
      </c>
      <c r="D24" s="25">
        <v>0.5</v>
      </c>
      <c r="E24" s="25">
        <v>0.33333333333333331</v>
      </c>
      <c r="F24" s="25">
        <v>2</v>
      </c>
      <c r="G24" s="26"/>
      <c r="H24" s="32">
        <f t="shared" ref="H24:H27" si="1">SUM((B24/(SUM($B$23:$B$27)))+(C24/(SUM($C$23:$C$27)))+(D24/(SUM($D$23:$D$27)))+(E24/(SUM($E$23:$E$27)))+(F24/(SUM($F$23:$F$27))))/$C$10</f>
        <v>0.10889989951838119</v>
      </c>
      <c r="I24" s="28">
        <f>RANK(H24,$H$23:$H$27,0)</f>
        <v>4</v>
      </c>
      <c r="J24" s="26">
        <f>($H$23*B24+$H$24*C24+$H$25*D24+$H$26*E24+$H$27*F24)</f>
        <v>0.54940842890636732</v>
      </c>
      <c r="K24" s="26">
        <f>J24/H24</f>
        <v>5.0450774641314773</v>
      </c>
      <c r="L24" s="26"/>
      <c r="M24" s="26"/>
    </row>
    <row r="25" spans="1:13" ht="15.75" x14ac:dyDescent="0.25">
      <c r="A25" s="16" t="s">
        <v>8</v>
      </c>
      <c r="B25" s="30">
        <f>(1/D23)</f>
        <v>0.5</v>
      </c>
      <c r="C25" s="30">
        <f>(1/D24)</f>
        <v>2</v>
      </c>
      <c r="D25" s="24">
        <v>1</v>
      </c>
      <c r="E25" s="25">
        <v>0.5</v>
      </c>
      <c r="F25" s="25">
        <v>3</v>
      </c>
      <c r="G25" s="26"/>
      <c r="H25" s="32">
        <f t="shared" si="1"/>
        <v>0.1824475936384741</v>
      </c>
      <c r="I25" s="28">
        <f>RANK(H25,$H$23:$H$27,0)</f>
        <v>3</v>
      </c>
      <c r="J25" s="26">
        <f>($H$23*B25+$H$24*C25+$H$25*D25+$H$26*E25+$H$27*F25)</f>
        <v>0.92417449152836018</v>
      </c>
      <c r="K25" s="26">
        <f>J25/H25</f>
        <v>5.0654243944682671</v>
      </c>
      <c r="L25" s="26"/>
      <c r="M25" s="26"/>
    </row>
    <row r="26" spans="1:13" ht="15.75" x14ac:dyDescent="0.25">
      <c r="A26" s="16" t="s">
        <v>10</v>
      </c>
      <c r="B26" s="30">
        <f>(1/E23)</f>
        <v>0.5</v>
      </c>
      <c r="C26" s="30">
        <f>(1/E24)</f>
        <v>3</v>
      </c>
      <c r="D26" s="30">
        <f>(1/E25)</f>
        <v>2</v>
      </c>
      <c r="E26" s="24">
        <v>1</v>
      </c>
      <c r="F26" s="25">
        <v>4</v>
      </c>
      <c r="G26" s="26"/>
      <c r="H26" s="32">
        <f t="shared" si="1"/>
        <v>0.27656144970721741</v>
      </c>
      <c r="I26" s="28">
        <f>RANK(H26,$H$23:$H$27,0)</f>
        <v>2</v>
      </c>
      <c r="J26" s="26">
        <f>($H$23*B26+$H$24*C26+$H$25*D26+$H$26*E26+$H$27*F26)</f>
        <v>1.4216430477114446</v>
      </c>
      <c r="K26" s="26">
        <f>J26/H26</f>
        <v>5.1404237619396023</v>
      </c>
      <c r="L26" s="26"/>
      <c r="M26" s="26"/>
    </row>
    <row r="27" spans="1:13" ht="15.75" x14ac:dyDescent="0.25">
      <c r="A27" s="31" t="s">
        <v>12</v>
      </c>
      <c r="B27" s="30">
        <f>(1/F23)</f>
        <v>0.25</v>
      </c>
      <c r="C27" s="30">
        <f>(1/F24)</f>
        <v>0.5</v>
      </c>
      <c r="D27" s="30">
        <f>(1/F25)</f>
        <v>0.33333333333333331</v>
      </c>
      <c r="E27" s="30">
        <f>(1/F26)</f>
        <v>0.25</v>
      </c>
      <c r="F27" s="24">
        <v>1</v>
      </c>
      <c r="G27" s="26"/>
      <c r="H27" s="32">
        <f t="shared" si="1"/>
        <v>6.7840338172620501E-2</v>
      </c>
      <c r="I27" s="28">
        <f>RANK(H27,$H$23:$H$27,0)</f>
        <v>5</v>
      </c>
      <c r="J27" s="26">
        <f>($H$23*B27+$H$24*C27+$H$25*D27+$H$26*E27+$H$27*F27)</f>
        <v>0.34330919464560017</v>
      </c>
      <c r="K27" s="26">
        <f>J27/H27</f>
        <v>5.0605466289399397</v>
      </c>
      <c r="L27" s="26"/>
      <c r="M27" s="26"/>
    </row>
    <row r="28" spans="1:13" x14ac:dyDescent="0.25">
      <c r="G28" s="26"/>
      <c r="K28" s="26">
        <f>AVERAGE(K23:K27)</f>
        <v>5.0947315922311791</v>
      </c>
    </row>
    <row r="30" spans="1:13" ht="15.75" x14ac:dyDescent="0.25">
      <c r="A30" s="14" t="s">
        <v>24</v>
      </c>
    </row>
    <row r="31" spans="1:13" ht="15.75" x14ac:dyDescent="0.25">
      <c r="A31" s="15"/>
      <c r="B31" s="16" t="s">
        <v>4</v>
      </c>
      <c r="C31" s="16" t="s">
        <v>6</v>
      </c>
      <c r="D31" s="16" t="s">
        <v>8</v>
      </c>
      <c r="E31" s="16" t="s">
        <v>10</v>
      </c>
      <c r="F31" s="16" t="s">
        <v>12</v>
      </c>
      <c r="G31" s="17"/>
      <c r="H31" s="17" t="s">
        <v>16</v>
      </c>
      <c r="I31" s="18" t="s">
        <v>17</v>
      </c>
      <c r="J31" s="19" t="s">
        <v>18</v>
      </c>
      <c r="K31" s="19" t="s">
        <v>19</v>
      </c>
      <c r="L31" s="14" t="s">
        <v>20</v>
      </c>
      <c r="M31" s="20" t="s">
        <v>21</v>
      </c>
    </row>
    <row r="32" spans="1:13" ht="15.75" x14ac:dyDescent="0.25">
      <c r="A32" s="16" t="s">
        <v>4</v>
      </c>
      <c r="B32" s="24">
        <v>1</v>
      </c>
      <c r="C32" s="25">
        <v>8</v>
      </c>
      <c r="D32" s="25">
        <v>9</v>
      </c>
      <c r="E32" s="25">
        <v>5</v>
      </c>
      <c r="F32" s="25">
        <v>2</v>
      </c>
      <c r="G32" s="26"/>
      <c r="H32" s="32">
        <f>SUM((B32/(SUM($B$32:$B$36)))+(C32/(SUM($C$32:$C$36)))+(D32/(SUM($D$32:$D$36)))+(E32/(SUM($E$32:$E$36)))+(F32/(SUM($F$32:$F$36))))/$C$10</f>
        <v>0.45004558610777179</v>
      </c>
      <c r="I32" s="28">
        <f>RANK(H32,$H$32:$H$36,0)</f>
        <v>1</v>
      </c>
      <c r="J32" s="26">
        <f>($H$32*B32+$H$33*C32+$H$34*D32+$H$35*E32+$H$36*F32)</f>
        <v>2.5122320037668455</v>
      </c>
      <c r="K32" s="26">
        <f>J32/H32</f>
        <v>5.5821722983530044</v>
      </c>
      <c r="L32" s="26">
        <f>(K37-$C$10)/($C$10-1)</f>
        <v>0.11058559240784804</v>
      </c>
      <c r="M32" s="29">
        <f>L32/1.12</f>
        <v>9.8737136078435747E-2</v>
      </c>
    </row>
    <row r="33" spans="1:13" ht="15.75" x14ac:dyDescent="0.25">
      <c r="A33" s="16" t="s">
        <v>6</v>
      </c>
      <c r="B33" s="30">
        <f>(1/C32)</f>
        <v>0.125</v>
      </c>
      <c r="C33" s="24">
        <v>1</v>
      </c>
      <c r="D33" s="25">
        <v>2</v>
      </c>
      <c r="E33" s="25">
        <v>0.2</v>
      </c>
      <c r="F33" s="25">
        <v>0.2</v>
      </c>
      <c r="G33" s="26"/>
      <c r="H33" s="32">
        <f t="shared" ref="H33:H36" si="2">SUM((B33/(SUM($B$32:$B$36)))+(C33/(SUM($C$32:$C$36)))+(D33/(SUM($D$32:$D$36)))+(E33/(SUM($E$32:$E$36)))+(F33/(SUM($F$32:$F$36))))/$C$10</f>
        <v>5.434403719917439E-2</v>
      </c>
      <c r="I33" s="28">
        <f>RANK(H33,$H$32:$H$36,0)</f>
        <v>4</v>
      </c>
      <c r="J33" s="26">
        <f>($H$32*B33+$H$33*C33+$H$34*D33+$H$35*E33+$H$36*F33)</f>
        <v>0.27428031423104737</v>
      </c>
      <c r="K33" s="26">
        <f>J33/H33</f>
        <v>5.0471096438012584</v>
      </c>
      <c r="L33" s="26"/>
      <c r="M33" s="26"/>
    </row>
    <row r="34" spans="1:13" ht="15.75" x14ac:dyDescent="0.25">
      <c r="A34" s="16" t="s">
        <v>8</v>
      </c>
      <c r="B34" s="30">
        <f>(1/D32)</f>
        <v>0.1111111111111111</v>
      </c>
      <c r="C34" s="30">
        <f>(1/D33)</f>
        <v>0.5</v>
      </c>
      <c r="D34" s="24">
        <v>1</v>
      </c>
      <c r="E34" s="25">
        <v>0.25</v>
      </c>
      <c r="F34" s="25">
        <v>0.125</v>
      </c>
      <c r="G34" s="26"/>
      <c r="H34" s="32">
        <f t="shared" si="2"/>
        <v>3.5865835238772625E-2</v>
      </c>
      <c r="I34" s="28">
        <f>RANK(H34,$H$32:$H$36,0)</f>
        <v>5</v>
      </c>
      <c r="J34" s="26">
        <f>($H$32*B34+$H$33*C34+$H$34*D34+$H$35*E34+$H$36*F34)</f>
        <v>0.18655900831023747</v>
      </c>
      <c r="K34" s="26">
        <f>J34/H34</f>
        <v>5.2015799177195392</v>
      </c>
      <c r="L34" s="26"/>
      <c r="M34" s="26"/>
    </row>
    <row r="35" spans="1:13" ht="15.75" x14ac:dyDescent="0.25">
      <c r="A35" s="16" t="s">
        <v>10</v>
      </c>
      <c r="B35" s="30">
        <f>(1/E32)</f>
        <v>0.2</v>
      </c>
      <c r="C35" s="30">
        <f>(1/E33)</f>
        <v>5</v>
      </c>
      <c r="D35" s="30">
        <f>(1/E34)</f>
        <v>4</v>
      </c>
      <c r="E35" s="24">
        <v>1</v>
      </c>
      <c r="F35" s="25">
        <v>0.14285714285714285</v>
      </c>
      <c r="G35" s="26"/>
      <c r="H35" s="32">
        <f t="shared" si="2"/>
        <v>0.12838417333605434</v>
      </c>
      <c r="I35" s="28">
        <f>RANK(H35,$H$32:$H$36,0)</f>
        <v>3</v>
      </c>
      <c r="J35" s="26">
        <f>($H$32*B35+$H$33*C35+$H$34*D35+$H$35*E35+$H$36*F35)</f>
        <v>0.68091401295403209</v>
      </c>
      <c r="K35" s="26">
        <f>J35/H35</f>
        <v>5.3037223768360695</v>
      </c>
      <c r="L35" s="26"/>
      <c r="M35" s="26"/>
    </row>
    <row r="36" spans="1:13" ht="15.75" x14ac:dyDescent="0.25">
      <c r="A36" s="31" t="s">
        <v>12</v>
      </c>
      <c r="B36" s="30">
        <f>(1/F32)</f>
        <v>0.5</v>
      </c>
      <c r="C36" s="30">
        <f>(1/F33)</f>
        <v>5</v>
      </c>
      <c r="D36" s="30">
        <f>(1/F34)</f>
        <v>8</v>
      </c>
      <c r="E36" s="30">
        <f>(1/F35)</f>
        <v>7</v>
      </c>
      <c r="F36" s="24">
        <v>1</v>
      </c>
      <c r="G36" s="26"/>
      <c r="H36" s="32">
        <f t="shared" si="2"/>
        <v>0.33136036811822678</v>
      </c>
      <c r="I36" s="28">
        <f>RANK(H36,$H$32:$H$36,0)</f>
        <v>2</v>
      </c>
      <c r="J36" s="26">
        <f>($H$32*B36+$H$33*C36+$H$34*D36+$H$35*E36+$H$36*F36)</f>
        <v>2.0137192424305459</v>
      </c>
      <c r="K36" s="26">
        <f>J36/H36</f>
        <v>6.077127611447084</v>
      </c>
      <c r="L36" s="26"/>
      <c r="M36" s="26"/>
    </row>
    <row r="37" spans="1:13" x14ac:dyDescent="0.25">
      <c r="G37" s="26"/>
      <c r="K37" s="26">
        <f>AVERAGE(K32:K36)</f>
        <v>5.4423423696313922</v>
      </c>
    </row>
    <row r="39" spans="1:13" ht="15.75" x14ac:dyDescent="0.25">
      <c r="A39" s="14" t="s">
        <v>25</v>
      </c>
    </row>
    <row r="40" spans="1:13" ht="15.75" x14ac:dyDescent="0.25">
      <c r="A40" s="15"/>
      <c r="B40" s="16" t="s">
        <v>4</v>
      </c>
      <c r="C40" s="16" t="s">
        <v>6</v>
      </c>
      <c r="D40" s="16" t="s">
        <v>8</v>
      </c>
      <c r="E40" s="16" t="s">
        <v>10</v>
      </c>
      <c r="F40" s="16" t="s">
        <v>12</v>
      </c>
      <c r="G40" s="17"/>
      <c r="H40" s="17" t="s">
        <v>16</v>
      </c>
      <c r="I40" s="18" t="s">
        <v>17</v>
      </c>
      <c r="J40" s="19" t="s">
        <v>18</v>
      </c>
      <c r="K40" s="19" t="s">
        <v>19</v>
      </c>
      <c r="L40" s="14" t="s">
        <v>20</v>
      </c>
      <c r="M40" s="20" t="s">
        <v>21</v>
      </c>
    </row>
    <row r="41" spans="1:13" ht="15.75" x14ac:dyDescent="0.25">
      <c r="A41" s="16" t="s">
        <v>4</v>
      </c>
      <c r="B41" s="24">
        <v>1</v>
      </c>
      <c r="C41" s="25">
        <v>0.33333333333333331</v>
      </c>
      <c r="D41" s="25">
        <v>0.1111111111111111</v>
      </c>
      <c r="E41" s="25">
        <v>1</v>
      </c>
      <c r="F41" s="25">
        <v>3</v>
      </c>
      <c r="G41" s="26"/>
      <c r="H41" s="32">
        <f>SUM((B41/(SUM($B$41:$B$45)))+(C41/(SUM($C$41:$C$45)))+(D41/(SUM($D$41:$D$45)))+(E41/(SUM($E$41:$E$45)))+(F41/(SUM($F$41:$F$45))))/$C$10</f>
        <v>8.1167984303768245E-2</v>
      </c>
      <c r="I41" s="28">
        <f>RANK(H41,$H$41:$H$45,0)</f>
        <v>4</v>
      </c>
      <c r="J41" s="26">
        <f>($H$41*B41+$H$42*C41+$H$43*D41+$H$44*E41+$H$45*F41)</f>
        <v>0.41971794230608928</v>
      </c>
      <c r="K41" s="26">
        <f>J41/H41</f>
        <v>5.1709789999873603</v>
      </c>
      <c r="L41" s="26">
        <f>(K46-$C$10)/($C$10-1)</f>
        <v>4.4414305905518869E-2</v>
      </c>
      <c r="M41" s="29">
        <f>L41/1.12</f>
        <v>3.9655630272784702E-2</v>
      </c>
    </row>
    <row r="42" spans="1:13" ht="15.75" x14ac:dyDescent="0.25">
      <c r="A42" s="16" t="s">
        <v>6</v>
      </c>
      <c r="B42" s="30">
        <f>(1/C41)</f>
        <v>3</v>
      </c>
      <c r="C42" s="24">
        <v>1</v>
      </c>
      <c r="D42" s="25">
        <v>0.33333333333333331</v>
      </c>
      <c r="E42" s="25">
        <v>5</v>
      </c>
      <c r="F42" s="25">
        <v>8</v>
      </c>
      <c r="G42" s="26"/>
      <c r="H42" s="32">
        <f t="shared" ref="H42:H45" si="3">SUM((B42/(SUM($B$41:$B$45)))+(C42/(SUM($C$41:$C$45)))+(D42/(SUM($D$41:$D$45)))+(E42/(SUM($E$41:$E$45)))+(F42/(SUM($F$41:$F$45))))/$C$10</f>
        <v>0.26517061957797139</v>
      </c>
      <c r="I42" s="28">
        <f>RANK(H42,$H$41:$H$45,0)</f>
        <v>2</v>
      </c>
      <c r="J42" s="26">
        <f>($H$41*B42+$H$42*C42+$H$43*D42+$H$44*E42+$H$45*F42)</f>
        <v>1.3866895570046356</v>
      </c>
      <c r="K42" s="26">
        <f>J42/H42</f>
        <v>5.2294238298782956</v>
      </c>
      <c r="L42" s="26"/>
      <c r="M42" s="26"/>
    </row>
    <row r="43" spans="1:13" ht="15.75" x14ac:dyDescent="0.25">
      <c r="A43" s="16" t="s">
        <v>8</v>
      </c>
      <c r="B43" s="30">
        <f>(1/D41)</f>
        <v>9</v>
      </c>
      <c r="C43" s="30">
        <f>(1/D42)</f>
        <v>3</v>
      </c>
      <c r="D43" s="24">
        <v>1</v>
      </c>
      <c r="E43" s="25">
        <v>6</v>
      </c>
      <c r="F43" s="25">
        <v>9</v>
      </c>
      <c r="G43" s="26"/>
      <c r="H43" s="32">
        <f t="shared" si="3"/>
        <v>0.53551185873391416</v>
      </c>
      <c r="I43" s="28">
        <f>RANK(H43,$H$41:$H$45,0)</f>
        <v>1</v>
      </c>
      <c r="J43" s="26">
        <f>($H$41*B43+$H$42*C43+$H$43*D43+$H$44*E43+$H$45*F43)</f>
        <v>2.8791961451901429</v>
      </c>
      <c r="K43" s="26">
        <f>J43/H43</f>
        <v>5.3765310669259367</v>
      </c>
      <c r="L43" s="26"/>
      <c r="M43" s="26"/>
    </row>
    <row r="44" spans="1:13" ht="15.75" x14ac:dyDescent="0.25">
      <c r="A44" s="16" t="s">
        <v>10</v>
      </c>
      <c r="B44" s="30">
        <f>(1/E41)</f>
        <v>1</v>
      </c>
      <c r="C44" s="30">
        <f>(1/E42)</f>
        <v>0.2</v>
      </c>
      <c r="D44" s="30">
        <f>(1/E43)</f>
        <v>0.16666666666666666</v>
      </c>
      <c r="E44" s="24">
        <v>1</v>
      </c>
      <c r="F44" s="25">
        <v>3</v>
      </c>
      <c r="G44" s="26"/>
      <c r="H44" s="32">
        <f t="shared" si="3"/>
        <v>8.1895089156904605E-2</v>
      </c>
      <c r="I44" s="28">
        <f>RANK(H44,$H$41:$H$45,0)</f>
        <v>3</v>
      </c>
      <c r="J44" s="26">
        <f>($H$41*B44+$H$42*C44+$H$43*D44+$H$44*E44+$H$45*F44)</f>
        <v>0.41411251851424391</v>
      </c>
      <c r="K44" s="26">
        <f>J44/H44</f>
        <v>5.0566221097926469</v>
      </c>
      <c r="L44" s="26"/>
      <c r="M44" s="26"/>
    </row>
    <row r="45" spans="1:13" ht="15.75" x14ac:dyDescent="0.25">
      <c r="A45" s="31" t="s">
        <v>12</v>
      </c>
      <c r="B45" s="30">
        <f>(1/F41)</f>
        <v>0.33333333333333331</v>
      </c>
      <c r="C45" s="30">
        <f>(1/F42)</f>
        <v>0.125</v>
      </c>
      <c r="D45" s="30">
        <f>(1/F43)</f>
        <v>0.1111111111111111</v>
      </c>
      <c r="E45" s="30">
        <f>(1/F44)</f>
        <v>0.33333333333333331</v>
      </c>
      <c r="F45" s="24">
        <v>1</v>
      </c>
      <c r="G45" s="26"/>
      <c r="H45" s="32">
        <f t="shared" si="3"/>
        <v>3.625444822744147E-2</v>
      </c>
      <c r="I45" s="28">
        <f>RANK(H45,$H$41:$H$45,0)</f>
        <v>5</v>
      </c>
      <c r="J45" s="26">
        <f>($H$41*B45+$H$42*C45+$H$43*D45+$H$44*E45+$H$45*F45)</f>
        <v>0.18325645113201375</v>
      </c>
      <c r="K45" s="26">
        <f>J45/H45</f>
        <v>5.054730111526136</v>
      </c>
      <c r="L45" s="26"/>
      <c r="M45" s="26"/>
    </row>
    <row r="46" spans="1:13" x14ac:dyDescent="0.25">
      <c r="G46" s="26"/>
      <c r="K46" s="26">
        <f>AVERAGE(K41:K45)</f>
        <v>5.1776572236220755</v>
      </c>
    </row>
    <row r="48" spans="1:13" ht="15.75" x14ac:dyDescent="0.25">
      <c r="A48" s="14" t="s">
        <v>26</v>
      </c>
    </row>
    <row r="49" spans="1:13" ht="15.75" x14ac:dyDescent="0.25">
      <c r="A49" s="15"/>
      <c r="B49" s="16" t="s">
        <v>4</v>
      </c>
      <c r="C49" s="16" t="s">
        <v>6</v>
      </c>
      <c r="D49" s="16" t="s">
        <v>8</v>
      </c>
      <c r="E49" s="16" t="s">
        <v>10</v>
      </c>
      <c r="F49" s="16" t="s">
        <v>12</v>
      </c>
      <c r="G49" s="17"/>
      <c r="H49" s="17" t="s">
        <v>16</v>
      </c>
      <c r="I49" s="18" t="s">
        <v>17</v>
      </c>
      <c r="J49" s="19" t="s">
        <v>18</v>
      </c>
      <c r="K49" s="19" t="s">
        <v>19</v>
      </c>
      <c r="L49" s="14" t="s">
        <v>20</v>
      </c>
      <c r="M49" s="20" t="s">
        <v>21</v>
      </c>
    </row>
    <row r="50" spans="1:13" ht="15.75" x14ac:dyDescent="0.25">
      <c r="A50" s="16" t="s">
        <v>4</v>
      </c>
      <c r="B50" s="24">
        <v>1</v>
      </c>
      <c r="C50" s="25">
        <v>5</v>
      </c>
      <c r="D50" s="25">
        <v>3</v>
      </c>
      <c r="E50" s="25">
        <v>7</v>
      </c>
      <c r="F50" s="25">
        <v>9</v>
      </c>
      <c r="G50" s="26"/>
      <c r="H50" s="32">
        <f>SUM((B50/(SUM($B$50:$B$54)))+(C50/(SUM($C$50:$C$54)))+(D50/(SUM($D$50:$D$54)))+(E50/(SUM($E$50:$E$54)))+(F50/(SUM($F$50:$F$54))))/$C$10</f>
        <v>0.50907035945788093</v>
      </c>
      <c r="I50" s="28">
        <f>RANK(H50,$H$50:$H$54,0)</f>
        <v>1</v>
      </c>
      <c r="J50" s="26">
        <f>($H$50*B50+$H$51*C50+$H$52*D50+$H$53*E50+$H$54*F50)</f>
        <v>2.7348108492474408</v>
      </c>
      <c r="K50" s="26">
        <f>J50/H50</f>
        <v>5.3721667318438948</v>
      </c>
      <c r="L50" s="26">
        <f>(K55-$C$10)/($C$10-1)</f>
        <v>4.6024397695505703E-2</v>
      </c>
      <c r="M50" s="29">
        <f>L50/1.12</f>
        <v>4.1093212228130088E-2</v>
      </c>
    </row>
    <row r="51" spans="1:13" ht="15.75" x14ac:dyDescent="0.25">
      <c r="A51" s="16" t="s">
        <v>6</v>
      </c>
      <c r="B51" s="30">
        <f>(1/C50)</f>
        <v>0.2</v>
      </c>
      <c r="C51" s="24">
        <v>1</v>
      </c>
      <c r="D51" s="25">
        <v>0.33333333333333331</v>
      </c>
      <c r="E51" s="25">
        <v>3</v>
      </c>
      <c r="F51" s="25">
        <v>5</v>
      </c>
      <c r="G51" s="26"/>
      <c r="H51" s="32">
        <f t="shared" ref="H51:H54" si="4">SUM((B51/(SUM($B$50:$B$54)))+(C51/(SUM($C$50:$C$54)))+(D51/(SUM($D$50:$D$54)))+(E51/(SUM($E$50:$E$54)))+(F51/(SUM($F$50:$F$54))))/$C$10</f>
        <v>0.13784126508786015</v>
      </c>
      <c r="I51" s="28">
        <f t="shared" ref="I51:I54" si="5">RANK(H51,$H$50:$H$54,0)</f>
        <v>3</v>
      </c>
      <c r="J51" s="26">
        <f t="shared" ref="J51:J54" si="6">($H$50*B51+$H$51*C51+$H$52*D51+$H$53*E51+$H$54*F51)</f>
        <v>0.70050380947098168</v>
      </c>
      <c r="K51" s="26">
        <f>J51/H51</f>
        <v>5.0819601011676721</v>
      </c>
      <c r="L51" s="26"/>
      <c r="M51" s="26"/>
    </row>
    <row r="52" spans="1:13" ht="15.75" x14ac:dyDescent="0.25">
      <c r="A52" s="16" t="s">
        <v>8</v>
      </c>
      <c r="B52" s="30">
        <f>(1/D50)</f>
        <v>0.33333333333333331</v>
      </c>
      <c r="C52" s="30">
        <f>(1/D51)</f>
        <v>3</v>
      </c>
      <c r="D52" s="24">
        <v>1</v>
      </c>
      <c r="E52" s="25">
        <v>4</v>
      </c>
      <c r="F52" s="25">
        <v>7</v>
      </c>
      <c r="G52" s="26"/>
      <c r="H52" s="32">
        <f t="shared" si="4"/>
        <v>0.25250085746874096</v>
      </c>
      <c r="I52" s="28">
        <f t="shared" si="5"/>
        <v>2</v>
      </c>
      <c r="J52" s="26">
        <f t="shared" si="6"/>
        <v>1.3504432935618036</v>
      </c>
      <c r="K52" s="26">
        <f>J52/H52</f>
        <v>5.3482721092501064</v>
      </c>
      <c r="L52" s="26"/>
      <c r="M52" s="26"/>
    </row>
    <row r="53" spans="1:13" ht="15.75" x14ac:dyDescent="0.25">
      <c r="A53" s="16" t="s">
        <v>10</v>
      </c>
      <c r="B53" s="30">
        <f>(1/E50)</f>
        <v>0.14285714285714285</v>
      </c>
      <c r="C53" s="30">
        <f>(1/E51)</f>
        <v>0.33333333333333331</v>
      </c>
      <c r="D53" s="30">
        <f>(1/E52)</f>
        <v>0.25</v>
      </c>
      <c r="E53" s="24">
        <v>1</v>
      </c>
      <c r="F53" s="25">
        <v>2</v>
      </c>
      <c r="G53" s="26"/>
      <c r="H53" s="32">
        <f t="shared" si="4"/>
        <v>6.3128034962812232E-2</v>
      </c>
      <c r="I53" s="28">
        <f t="shared" si="5"/>
        <v>4</v>
      </c>
      <c r="J53" s="26">
        <f t="shared" si="6"/>
        <v>0.31984364080344041</v>
      </c>
      <c r="K53" s="26">
        <f>J53/H53</f>
        <v>5.0665863588476254</v>
      </c>
      <c r="L53" s="26"/>
      <c r="M53" s="26"/>
    </row>
    <row r="54" spans="1:13" ht="15.75" x14ac:dyDescent="0.25">
      <c r="A54" s="31" t="s">
        <v>12</v>
      </c>
      <c r="B54" s="30">
        <f>(1/F50)</f>
        <v>0.1111111111111111</v>
      </c>
      <c r="C54" s="30">
        <f>(1/F51)</f>
        <v>0.2</v>
      </c>
      <c r="D54" s="30">
        <f>(1/F52)</f>
        <v>0.14285714285714285</v>
      </c>
      <c r="E54" s="30">
        <f>(1/F53)</f>
        <v>0.5</v>
      </c>
      <c r="F54" s="24">
        <v>1</v>
      </c>
      <c r="G54" s="26"/>
      <c r="H54" s="32">
        <f t="shared" si="4"/>
        <v>3.7459483022705645E-2</v>
      </c>
      <c r="I54" s="28">
        <f t="shared" si="5"/>
        <v>5</v>
      </c>
      <c r="J54" s="26">
        <f t="shared" si="6"/>
        <v>0.18922667786174463</v>
      </c>
      <c r="K54" s="26">
        <f>J54/H54</f>
        <v>5.0515026528008145</v>
      </c>
      <c r="L54" s="26"/>
      <c r="M54" s="26"/>
    </row>
    <row r="55" spans="1:13" x14ac:dyDescent="0.25">
      <c r="G55" s="26"/>
      <c r="K55" s="26">
        <f>AVERAGE(K50:K54)</f>
        <v>5.1840975907820228</v>
      </c>
    </row>
    <row r="56" spans="1:13" x14ac:dyDescent="0.25">
      <c r="G56" s="26"/>
      <c r="K56" s="26"/>
    </row>
    <row r="57" spans="1:13" ht="15.75" x14ac:dyDescent="0.25">
      <c r="A57" s="14" t="s">
        <v>27</v>
      </c>
    </row>
    <row r="58" spans="1:13" ht="15.75" x14ac:dyDescent="0.25">
      <c r="A58" s="15"/>
      <c r="B58" s="16" t="s">
        <v>4</v>
      </c>
      <c r="C58" s="16" t="s">
        <v>6</v>
      </c>
      <c r="D58" s="16" t="s">
        <v>8</v>
      </c>
      <c r="E58" s="16" t="s">
        <v>10</v>
      </c>
      <c r="F58" s="16" t="s">
        <v>12</v>
      </c>
      <c r="G58" s="17"/>
      <c r="H58" s="17" t="s">
        <v>16</v>
      </c>
      <c r="I58" s="18" t="s">
        <v>17</v>
      </c>
      <c r="J58" s="19" t="s">
        <v>18</v>
      </c>
      <c r="K58" s="19" t="s">
        <v>19</v>
      </c>
      <c r="L58" s="14" t="s">
        <v>20</v>
      </c>
      <c r="M58" s="20" t="s">
        <v>21</v>
      </c>
    </row>
    <row r="59" spans="1:13" ht="15.75" x14ac:dyDescent="0.25">
      <c r="A59" s="16" t="s">
        <v>4</v>
      </c>
      <c r="B59" s="24">
        <v>1</v>
      </c>
      <c r="C59" s="25">
        <v>4</v>
      </c>
      <c r="D59" s="25">
        <v>0.33333333333333331</v>
      </c>
      <c r="E59" s="25">
        <v>8</v>
      </c>
      <c r="F59" s="25">
        <v>6</v>
      </c>
      <c r="G59" s="26"/>
      <c r="H59" s="32">
        <f>SUM((B59/(SUM($B$59:$B$63)))+(C59/(SUM($C$59:$C$63)))+(D59/(SUM($D$59:$D$63)))+(E59/(SUM($E$59:$E$63)))+(F59/(SUM($F$59:$F$63))))/$C$10</f>
        <v>0.28913581053480453</v>
      </c>
      <c r="I59" s="28">
        <f>RANK(H59,$H$59:$H$63,0)</f>
        <v>2</v>
      </c>
      <c r="J59" s="26">
        <f>($H$59*B59+$H$60*C59+$H$61*D59+$H$62*E59+$H$63*F59)</f>
        <v>1.6269830743231237</v>
      </c>
      <c r="K59" s="26">
        <f>J59/H59</f>
        <v>5.6270548823189674</v>
      </c>
      <c r="L59" s="26">
        <f>(K64-$C$10)/($C$10-1)</f>
        <v>8.129332056585703E-2</v>
      </c>
      <c r="M59" s="29">
        <f>L59/1.12</f>
        <v>7.2583321933800918E-2</v>
      </c>
    </row>
    <row r="60" spans="1:13" ht="15.75" x14ac:dyDescent="0.25">
      <c r="A60" s="16" t="s">
        <v>6</v>
      </c>
      <c r="B60" s="30">
        <f>(1/C59)</f>
        <v>0.25</v>
      </c>
      <c r="C60" s="24">
        <v>1</v>
      </c>
      <c r="D60" s="25">
        <v>0.2</v>
      </c>
      <c r="E60" s="25">
        <v>5</v>
      </c>
      <c r="F60" s="25">
        <v>4</v>
      </c>
      <c r="G60" s="26"/>
      <c r="H60" s="32">
        <f t="shared" ref="H60:H63" si="7">SUM((B60/(SUM($B$59:$B$63)))+(C60/(SUM($C$59:$C$63)))+(D60/(SUM($D$59:$D$63)))+(E60/(SUM($E$59:$E$63)))+(F60/(SUM($F$59:$F$63))))/$C$10</f>
        <v>0.13726537490197072</v>
      </c>
      <c r="I60" s="28">
        <f t="shared" ref="I60:I63" si="8">RANK(H60,$H$59:$H$63,0)</f>
        <v>3</v>
      </c>
      <c r="J60" s="26">
        <f t="shared" ref="J60:J63" si="9">($H$59*B60+$H$60*C60+$H$61*D60+$H$62*E60+$H$63*F60)</f>
        <v>0.71239659961918655</v>
      </c>
      <c r="K60" s="26">
        <f>J60/H60</f>
        <v>5.1899220770565844</v>
      </c>
      <c r="L60" s="26"/>
      <c r="M60" s="26"/>
    </row>
    <row r="61" spans="1:13" ht="15.75" x14ac:dyDescent="0.25">
      <c r="A61" s="16" t="s">
        <v>8</v>
      </c>
      <c r="B61" s="30">
        <f>(1/D59)</f>
        <v>3</v>
      </c>
      <c r="C61" s="30">
        <f>(1/D60)</f>
        <v>5</v>
      </c>
      <c r="D61" s="24">
        <v>1</v>
      </c>
      <c r="E61" s="25">
        <v>8</v>
      </c>
      <c r="F61" s="25">
        <v>7</v>
      </c>
      <c r="G61" s="26"/>
      <c r="H61" s="32">
        <f t="shared" si="7"/>
        <v>0.48118388748613272</v>
      </c>
      <c r="I61" s="28">
        <f t="shared" si="8"/>
        <v>1</v>
      </c>
      <c r="J61" s="26">
        <f t="shared" si="9"/>
        <v>2.7187734694179646</v>
      </c>
      <c r="K61" s="26">
        <f>J61/H61</f>
        <v>5.6501756191832531</v>
      </c>
      <c r="L61" s="26"/>
      <c r="M61" s="26"/>
    </row>
    <row r="62" spans="1:13" ht="15.75" x14ac:dyDescent="0.25">
      <c r="A62" s="16" t="s">
        <v>10</v>
      </c>
      <c r="B62" s="30">
        <f>(1/E59)</f>
        <v>0.125</v>
      </c>
      <c r="C62" s="30">
        <f>(1/E60)</f>
        <v>0.2</v>
      </c>
      <c r="D62" s="30">
        <f>(1/E61)</f>
        <v>0.125</v>
      </c>
      <c r="E62" s="24">
        <v>1</v>
      </c>
      <c r="F62" s="25">
        <v>0.5</v>
      </c>
      <c r="G62" s="26"/>
      <c r="H62" s="32">
        <f t="shared" si="7"/>
        <v>3.6950786277919895E-2</v>
      </c>
      <c r="I62" s="28">
        <f t="shared" si="8"/>
        <v>5</v>
      </c>
      <c r="J62" s="26">
        <f t="shared" si="9"/>
        <v>0.18842589391051728</v>
      </c>
      <c r="K62" s="26">
        <f>J62/H62</f>
        <v>5.099374408254798</v>
      </c>
      <c r="L62" s="26"/>
      <c r="M62" s="26"/>
    </row>
    <row r="63" spans="1:13" ht="15.75" x14ac:dyDescent="0.25">
      <c r="A63" s="31" t="s">
        <v>12</v>
      </c>
      <c r="B63" s="30">
        <f>(1/F59)</f>
        <v>0.16666666666666666</v>
      </c>
      <c r="C63" s="30">
        <f>(1/F60)</f>
        <v>0.25</v>
      </c>
      <c r="D63" s="30">
        <f>(1/F61)</f>
        <v>0.14285714285714285</v>
      </c>
      <c r="E63" s="30">
        <f>(1/F62)</f>
        <v>2</v>
      </c>
      <c r="F63" s="24">
        <v>1</v>
      </c>
      <c r="G63" s="26"/>
      <c r="H63" s="32">
        <f t="shared" si="7"/>
        <v>5.5464140799172168E-2</v>
      </c>
      <c r="I63" s="28">
        <f t="shared" si="8"/>
        <v>4</v>
      </c>
      <c r="J63" s="26">
        <f t="shared" si="9"/>
        <v>0.28061191419146719</v>
      </c>
      <c r="K63" s="26">
        <f>J63/H63</f>
        <v>5.059339424503543</v>
      </c>
      <c r="L63" s="26"/>
      <c r="M63" s="26"/>
    </row>
    <row r="64" spans="1:13" x14ac:dyDescent="0.25">
      <c r="G64" s="26"/>
      <c r="K64" s="26">
        <f>AVERAGE(K59:K63)</f>
        <v>5.3251732822634281</v>
      </c>
    </row>
    <row r="67" spans="1:13" ht="15.75" x14ac:dyDescent="0.25">
      <c r="A67" s="33" t="s">
        <v>28</v>
      </c>
      <c r="B67" s="33"/>
      <c r="C67" s="33"/>
      <c r="D67" s="33"/>
      <c r="E67" s="33"/>
      <c r="F67" s="33"/>
    </row>
    <row r="68" spans="1:13" ht="15.75" x14ac:dyDescent="0.25">
      <c r="A68" s="15"/>
      <c r="B68" s="16" t="s">
        <v>4</v>
      </c>
      <c r="C68" s="16" t="s">
        <v>6</v>
      </c>
      <c r="D68" s="16" t="s">
        <v>8</v>
      </c>
      <c r="E68" s="16" t="s">
        <v>10</v>
      </c>
      <c r="F68" s="16" t="s">
        <v>12</v>
      </c>
      <c r="G68" s="34"/>
      <c r="H68" s="34"/>
      <c r="I68" s="18"/>
      <c r="J68" s="35"/>
      <c r="K68" s="35"/>
      <c r="M68" s="15"/>
    </row>
    <row r="69" spans="1:13" ht="15.75" x14ac:dyDescent="0.25">
      <c r="A69" s="16" t="s">
        <v>4</v>
      </c>
      <c r="B69" s="36">
        <f>1</f>
        <v>1</v>
      </c>
      <c r="C69" s="25">
        <f>(C14+C23+C32+C41+C50+C59)^(1/$C$9)</f>
        <v>1.6904258716186871</v>
      </c>
      <c r="D69" s="25">
        <f t="shared" ref="D69:F71" si="10">(D14+D23+D32+D41+D50+D59)^(1/$C$9)</f>
        <v>1.5780789075621877</v>
      </c>
      <c r="E69" s="25">
        <f t="shared" si="10"/>
        <v>1.7320508075688772</v>
      </c>
      <c r="F69" s="25">
        <f t="shared" si="10"/>
        <v>1.7320508075688772</v>
      </c>
      <c r="G69" s="26"/>
      <c r="H69" s="26"/>
      <c r="I69" s="26"/>
      <c r="J69" s="37"/>
    </row>
    <row r="70" spans="1:13" ht="15.75" x14ac:dyDescent="0.25">
      <c r="A70" s="16" t="s">
        <v>6</v>
      </c>
      <c r="B70" s="25">
        <f t="shared" ref="B70:D73" si="11">(B15+B24+B33+B42+B51+B60)^(1/$C$9)</f>
        <v>1.2722996939629818</v>
      </c>
      <c r="C70" s="36">
        <v>1</v>
      </c>
      <c r="D70" s="25">
        <f t="shared" si="10"/>
        <v>1.2784733322691677</v>
      </c>
      <c r="E70" s="25">
        <f t="shared" si="10"/>
        <v>1.5621672869690961</v>
      </c>
      <c r="F70" s="25">
        <f t="shared" si="10"/>
        <v>1.6636270637642676</v>
      </c>
      <c r="G70" s="26"/>
      <c r="H70" s="26"/>
      <c r="I70" s="26"/>
      <c r="J70" s="26"/>
    </row>
    <row r="71" spans="1:13" ht="15.75" x14ac:dyDescent="0.25">
      <c r="A71" s="16" t="s">
        <v>8</v>
      </c>
      <c r="B71" s="25">
        <f t="shared" si="11"/>
        <v>1.5514348259046502</v>
      </c>
      <c r="C71" s="25">
        <f t="shared" si="11"/>
        <v>1.5615695567398387</v>
      </c>
      <c r="D71" s="36">
        <v>1</v>
      </c>
      <c r="E71" s="25">
        <f t="shared" si="10"/>
        <v>1.6707438720010952</v>
      </c>
      <c r="F71" s="25">
        <f t="shared" si="10"/>
        <v>1.7540595049290206</v>
      </c>
      <c r="G71" s="26"/>
      <c r="H71" s="26"/>
      <c r="I71" s="26"/>
      <c r="J71" s="26"/>
    </row>
    <row r="72" spans="1:13" ht="15.75" x14ac:dyDescent="0.25">
      <c r="A72" s="16" t="s">
        <v>10</v>
      </c>
      <c r="B72" s="25">
        <f t="shared" si="11"/>
        <v>1.1419723660967831</v>
      </c>
      <c r="C72" s="25">
        <f t="shared" si="11"/>
        <v>1.4612020274096325</v>
      </c>
      <c r="D72" s="25">
        <f t="shared" si="11"/>
        <v>1.3789402562767887</v>
      </c>
      <c r="E72" s="36">
        <v>1</v>
      </c>
      <c r="F72" s="25">
        <f>(F17+F26+F35+F44+F53+F62)^(1/$C$9)</f>
        <v>1.467216228915718</v>
      </c>
      <c r="G72" s="26"/>
      <c r="H72" s="26"/>
      <c r="I72" s="26"/>
      <c r="J72" s="26"/>
    </row>
    <row r="73" spans="1:13" ht="15.75" x14ac:dyDescent="0.25">
      <c r="A73" s="31" t="s">
        <v>12</v>
      </c>
      <c r="B73" s="25">
        <f t="shared" si="11"/>
        <v>1.0918707260966283</v>
      </c>
      <c r="C73" s="25">
        <f t="shared" si="11"/>
        <v>1.3687242427781294</v>
      </c>
      <c r="D73" s="25">
        <f t="shared" si="11"/>
        <v>1.4439403737638106</v>
      </c>
      <c r="E73" s="25">
        <f>(E18+E27+E36+E45+E54+E63)^(1/$C$9)</f>
        <v>1.5350401329270338</v>
      </c>
      <c r="F73" s="38">
        <v>1</v>
      </c>
      <c r="G73" s="26"/>
      <c r="H73" s="26"/>
      <c r="I73" s="26"/>
      <c r="J73" s="26"/>
    </row>
    <row r="74" spans="1:13" x14ac:dyDescent="0.25">
      <c r="B74" s="26">
        <f>SUM(B69:B73)</f>
        <v>6.0575776120610429</v>
      </c>
      <c r="C74" s="26">
        <f t="shared" ref="C74:F74" si="12">SUM(C69:C73)</f>
        <v>7.0819216985462878</v>
      </c>
      <c r="D74" s="26">
        <f t="shared" si="12"/>
        <v>6.6794328698719543</v>
      </c>
      <c r="E74" s="26">
        <f t="shared" si="12"/>
        <v>7.5000020994661014</v>
      </c>
      <c r="F74" s="26">
        <f t="shared" si="12"/>
        <v>7.6169536051778834</v>
      </c>
      <c r="G74" s="26"/>
      <c r="H74" s="26"/>
    </row>
    <row r="75" spans="1:13" ht="15.75" x14ac:dyDescent="0.25">
      <c r="B75" s="26"/>
      <c r="C75" s="26"/>
      <c r="D75" s="26"/>
      <c r="E75" s="26"/>
      <c r="F75" s="26"/>
      <c r="G75" s="26"/>
      <c r="H75" s="20" t="s">
        <v>29</v>
      </c>
      <c r="K75" s="26"/>
    </row>
    <row r="76" spans="1:13" ht="16.5" thickBot="1" x14ac:dyDescent="0.3">
      <c r="B76" s="16" t="s">
        <v>4</v>
      </c>
      <c r="C76" s="16" t="s">
        <v>6</v>
      </c>
      <c r="D76" s="16" t="s">
        <v>8</v>
      </c>
      <c r="E76" s="16" t="s">
        <v>10</v>
      </c>
      <c r="F76" s="16" t="s">
        <v>12</v>
      </c>
      <c r="G76" s="20" t="s">
        <v>30</v>
      </c>
      <c r="H76" s="20" t="s">
        <v>31</v>
      </c>
      <c r="J76" s="21" t="s">
        <v>32</v>
      </c>
      <c r="K76" s="22"/>
      <c r="L76" s="23"/>
    </row>
    <row r="77" spans="1:13" ht="15.75" x14ac:dyDescent="0.25">
      <c r="A77" s="16" t="s">
        <v>4</v>
      </c>
      <c r="B77" s="30">
        <f>B69/$B$74</f>
        <v>0.16508249073176265</v>
      </c>
      <c r="C77" s="30">
        <f>C69/$C$74</f>
        <v>0.23869592796623015</v>
      </c>
      <c r="D77" s="30">
        <f>D69/$D$74</f>
        <v>0.23625941577768109</v>
      </c>
      <c r="E77" s="30">
        <f>E69/$E$74</f>
        <v>0.23094004302907806</v>
      </c>
      <c r="F77" s="39">
        <f>F69/$F$74</f>
        <v>0.22739416535128384</v>
      </c>
      <c r="G77" s="40">
        <f>SUM(B77:F77)/$C$10</f>
        <v>0.21967440857120715</v>
      </c>
      <c r="H77" s="41">
        <f>RANK(G77,$G$77:$G$81,0)</f>
        <v>1</v>
      </c>
    </row>
    <row r="78" spans="1:13" ht="15.75" x14ac:dyDescent="0.25">
      <c r="A78" s="16" t="s">
        <v>6</v>
      </c>
      <c r="B78" s="30">
        <f t="shared" ref="B78:B81" si="13">B70/$B$74</f>
        <v>0.2100344024366684</v>
      </c>
      <c r="C78" s="30">
        <f t="shared" ref="C78:C81" si="14">C70/$C$74</f>
        <v>0.14120461120111943</v>
      </c>
      <c r="D78" s="30">
        <f t="shared" ref="D78:D81" si="15">D70/$D$74</f>
        <v>0.19140447357975712</v>
      </c>
      <c r="E78" s="30">
        <f t="shared" ref="E78:E81" si="16">E70/$E$74</f>
        <v>0.20828891328981111</v>
      </c>
      <c r="F78" s="39">
        <f t="shared" ref="F78:F81" si="17">F70/$F$74</f>
        <v>0.21841108007187551</v>
      </c>
      <c r="G78" s="42">
        <f t="shared" ref="G78:G81" si="18">SUM(B78:F78)/$C$10</f>
        <v>0.19386869611584631</v>
      </c>
      <c r="H78" s="43">
        <f t="shared" ref="H78:H81" si="19">RANK(G78,$G$77:$G$81,0)</f>
        <v>3</v>
      </c>
    </row>
    <row r="79" spans="1:13" ht="15.75" x14ac:dyDescent="0.25">
      <c r="A79" s="16" t="s">
        <v>8</v>
      </c>
      <c r="B79" s="30">
        <f t="shared" si="13"/>
        <v>0.25611472526833823</v>
      </c>
      <c r="C79" s="30">
        <f t="shared" si="14"/>
        <v>0.22050082212295335</v>
      </c>
      <c r="D79" s="30">
        <f t="shared" si="15"/>
        <v>0.14971330942041045</v>
      </c>
      <c r="E79" s="30">
        <f t="shared" si="16"/>
        <v>0.22276578724158352</v>
      </c>
      <c r="F79" s="39">
        <f t="shared" si="17"/>
        <v>0.23028360101033554</v>
      </c>
      <c r="G79" s="42">
        <f t="shared" si="18"/>
        <v>0.21587564901272421</v>
      </c>
      <c r="H79" s="43">
        <f t="shared" si="19"/>
        <v>2</v>
      </c>
    </row>
    <row r="80" spans="1:13" ht="15.75" x14ac:dyDescent="0.25">
      <c r="A80" s="16" t="s">
        <v>10</v>
      </c>
      <c r="B80" s="30">
        <f t="shared" si="13"/>
        <v>0.18851964254210124</v>
      </c>
      <c r="C80" s="30">
        <f t="shared" si="14"/>
        <v>0.20632846416666462</v>
      </c>
      <c r="D80" s="30">
        <f t="shared" si="15"/>
        <v>0.20644570926022696</v>
      </c>
      <c r="E80" s="30">
        <f t="shared" si="16"/>
        <v>0.13333329600950197</v>
      </c>
      <c r="F80" s="39">
        <f t="shared" si="17"/>
        <v>0.19262507098879109</v>
      </c>
      <c r="G80" s="42">
        <f t="shared" si="18"/>
        <v>0.18545043659345717</v>
      </c>
      <c r="H80" s="43">
        <f t="shared" si="19"/>
        <v>4</v>
      </c>
    </row>
    <row r="81" spans="1:8" ht="16.5" thickBot="1" x14ac:dyDescent="0.3">
      <c r="A81" s="31" t="s">
        <v>12</v>
      </c>
      <c r="B81" s="30">
        <f t="shared" si="13"/>
        <v>0.18024873902112959</v>
      </c>
      <c r="C81" s="30">
        <f t="shared" si="14"/>
        <v>0.19327017454303239</v>
      </c>
      <c r="D81" s="30">
        <f t="shared" si="15"/>
        <v>0.21617709196192447</v>
      </c>
      <c r="E81" s="30">
        <f t="shared" si="16"/>
        <v>0.20467196043002547</v>
      </c>
      <c r="F81" s="39">
        <f t="shared" si="17"/>
        <v>0.13128608257771401</v>
      </c>
      <c r="G81" s="44">
        <f t="shared" si="18"/>
        <v>0.18513080970676518</v>
      </c>
      <c r="H81" s="45">
        <f t="shared" si="19"/>
        <v>5</v>
      </c>
    </row>
    <row r="86" spans="1:8" x14ac:dyDescent="0.25">
      <c r="A86" s="2" t="s">
        <v>33</v>
      </c>
    </row>
  </sheetData>
  <mergeCells count="16">
    <mergeCell ref="O13:R13"/>
    <mergeCell ref="A67:F67"/>
    <mergeCell ref="J76:L76"/>
    <mergeCell ref="A5:C5"/>
    <mergeCell ref="D5:E5"/>
    <mergeCell ref="A6:C6"/>
    <mergeCell ref="D6:E6"/>
    <mergeCell ref="A7:C7"/>
    <mergeCell ref="D7:E7"/>
    <mergeCell ref="A1:I1"/>
    <mergeCell ref="A2:C2"/>
    <mergeCell ref="D2:E2"/>
    <mergeCell ref="A3:C3"/>
    <mergeCell ref="D3:E3"/>
    <mergeCell ref="A4:C4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2014-04-15T16:27:33Z</dcterms:created>
  <dcterms:modified xsi:type="dcterms:W3CDTF">2014-04-15T16:28:09Z</dcterms:modified>
</cp:coreProperties>
</file>