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hidePivotFieldList="1" autoCompressPictures="0"/>
  <mc:AlternateContent xmlns:mc="http://schemas.openxmlformats.org/markup-compatibility/2006">
    <mc:Choice Requires="x15">
      <x15ac:absPath xmlns:x15ac="http://schemas.microsoft.com/office/spreadsheetml/2010/11/ac" url="C:\Users\xrl7\Desktop\SWAT_Unpublished_and_Unresolved_Ingests\"/>
    </mc:Choice>
  </mc:AlternateContent>
  <xr:revisionPtr revIDLastSave="0" documentId="13_ncr:1_{EE864D9F-5DB7-481F-9B81-E9C099A2CBE8}" xr6:coauthVersionLast="47" xr6:coauthVersionMax="47" xr10:uidLastSave="{00000000-0000-0000-0000-000000000000}"/>
  <bookViews>
    <workbookView xWindow="840" yWindow="-16836" windowWidth="40440" windowHeight="16836" tabRatio="760" xr2:uid="{00000000-000D-0000-FFFF-FFFF00000000}"/>
  </bookViews>
  <sheets>
    <sheet name="Overall Budget" sheetId="26" r:id="rId1"/>
    <sheet name="Staff Pay" sheetId="17" r:id="rId2"/>
    <sheet name="Implementation Costs" sheetId="10" r:id="rId3"/>
    <sheet name="Service Prep and Overhead" sheetId="24" r:id="rId4"/>
    <sheet name="Glossary" sheetId="27" r:id="rId5"/>
  </sheets>
  <definedNames>
    <definedName name="cc_hourly">'Implementation Costs'!#REF!</definedName>
    <definedName name="cchourly">'Staff Pay'!#REF!</definedName>
    <definedName name="cchourlyrate">'Staff Pay'!$K$14</definedName>
    <definedName name="pd_hourly">'Implementation Costs'!#REF!</definedName>
    <definedName name="pdhourly">'Staff Pay'!#REF!</definedName>
    <definedName name="pdhourlyrate">'Staff Pay'!$K$13</definedName>
    <definedName name="PDtotalhoursmonth">'Implementation Costs'!$B$24</definedName>
    <definedName name="pn_hourly">'Implementation Costs'!#REF!</definedName>
    <definedName name="pnhourlyrate">'Staff Pay'!$K$15</definedName>
    <definedName name="strateg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10" l="1"/>
  <c r="G28" i="10" s="1"/>
  <c r="F29" i="10"/>
  <c r="G29" i="10" s="1"/>
  <c r="F30" i="10"/>
  <c r="G30" i="10" s="1"/>
  <c r="F31" i="10"/>
  <c r="G31" i="10" s="1"/>
  <c r="F32" i="10"/>
  <c r="G32" i="10" s="1"/>
  <c r="O32" i="10" s="1"/>
  <c r="F33" i="10"/>
  <c r="G33" i="10" s="1"/>
  <c r="F34" i="10"/>
  <c r="G34" i="10" s="1"/>
  <c r="F35" i="10"/>
  <c r="G35" i="10" s="1"/>
  <c r="M35" i="10" s="1"/>
  <c r="F36" i="10"/>
  <c r="G36" i="10" s="1"/>
  <c r="F37" i="10"/>
  <c r="G37" i="10" s="1"/>
  <c r="F38" i="10"/>
  <c r="G38" i="10" s="1"/>
  <c r="F39" i="10"/>
  <c r="G39" i="10" s="1"/>
  <c r="F40" i="10"/>
  <c r="G40" i="10" s="1"/>
  <c r="B17" i="10"/>
  <c r="B24" i="10"/>
  <c r="C17" i="10"/>
  <c r="C24" i="10"/>
  <c r="H32" i="17"/>
  <c r="D17" i="10"/>
  <c r="D24" i="10"/>
  <c r="H33" i="17"/>
  <c r="E17" i="10"/>
  <c r="E24" i="10"/>
  <c r="D34" i="17"/>
  <c r="E34" i="17" s="1"/>
  <c r="D35" i="17"/>
  <c r="D36" i="17"/>
  <c r="D37" i="17"/>
  <c r="D38" i="17"/>
  <c r="E38" i="17" s="1"/>
  <c r="D39" i="17"/>
  <c r="E39" i="17" s="1"/>
  <c r="D40" i="17"/>
  <c r="D41" i="17"/>
  <c r="D42" i="17"/>
  <c r="E42" i="17" s="1"/>
  <c r="D43" i="17"/>
  <c r="D44" i="17"/>
  <c r="E44" i="17" s="1"/>
  <c r="D45" i="17"/>
  <c r="D46" i="17"/>
  <c r="E46" i="17" s="1"/>
  <c r="D47" i="17"/>
  <c r="E17" i="17"/>
  <c r="G17" i="17"/>
  <c r="H17" i="17" s="1"/>
  <c r="E18" i="17"/>
  <c r="G18" i="17" s="1"/>
  <c r="H18" i="17" s="1"/>
  <c r="E19" i="17"/>
  <c r="G19" i="17" s="1"/>
  <c r="H19" i="17" s="1"/>
  <c r="E20" i="17"/>
  <c r="G20" i="17"/>
  <c r="H20" i="17" s="1"/>
  <c r="E21" i="17"/>
  <c r="G21" i="17" s="1"/>
  <c r="H21" i="17" s="1"/>
  <c r="E22" i="17"/>
  <c r="G22" i="17" s="1"/>
  <c r="H22" i="17" s="1"/>
  <c r="E23" i="17"/>
  <c r="G23" i="17" s="1"/>
  <c r="H23" i="17" s="1"/>
  <c r="E24" i="17"/>
  <c r="G24" i="17" s="1"/>
  <c r="H24" i="17" s="1"/>
  <c r="E25" i="17"/>
  <c r="G25" i="17" s="1"/>
  <c r="H25" i="17" s="1"/>
  <c r="E26" i="17"/>
  <c r="G26" i="17" s="1"/>
  <c r="H26" i="17" s="1"/>
  <c r="E27" i="17"/>
  <c r="G27" i="17" s="1"/>
  <c r="H27" i="17" s="1"/>
  <c r="B13" i="24"/>
  <c r="B11" i="26" s="1"/>
  <c r="H34" i="17"/>
  <c r="H35" i="17"/>
  <c r="H36" i="17"/>
  <c r="H37" i="17"/>
  <c r="H38" i="17"/>
  <c r="H39" i="17"/>
  <c r="H40" i="17"/>
  <c r="H41" i="17"/>
  <c r="H42" i="17"/>
  <c r="H43" i="17"/>
  <c r="H44" i="17"/>
  <c r="H45" i="17"/>
  <c r="H46" i="17"/>
  <c r="H47" i="17"/>
  <c r="D41" i="10"/>
  <c r="E41" i="10"/>
  <c r="H41" i="10"/>
  <c r="I41" i="10"/>
  <c r="J41" i="10"/>
  <c r="K41" i="10"/>
  <c r="L28" i="10"/>
  <c r="L29" i="10"/>
  <c r="L30" i="10"/>
  <c r="L31" i="10"/>
  <c r="L32" i="10"/>
  <c r="L33" i="10"/>
  <c r="L34" i="10"/>
  <c r="L35" i="10"/>
  <c r="L36" i="10"/>
  <c r="L37" i="10"/>
  <c r="L38" i="10"/>
  <c r="L39" i="10"/>
  <c r="L40" i="10"/>
  <c r="C41" i="10"/>
  <c r="L41" i="10" l="1"/>
  <c r="P32" i="10"/>
  <c r="M32" i="10"/>
  <c r="M40" i="10"/>
  <c r="O40" i="10"/>
  <c r="P40" i="10"/>
  <c r="N40" i="10"/>
  <c r="M39" i="10"/>
  <c r="O39" i="10"/>
  <c r="P39" i="10"/>
  <c r="N39" i="10"/>
  <c r="P31" i="10"/>
  <c r="N31" i="10"/>
  <c r="M31" i="10"/>
  <c r="O31" i="10"/>
  <c r="M37" i="10"/>
  <c r="O37" i="10"/>
  <c r="N37" i="10"/>
  <c r="P37" i="10"/>
  <c r="N36" i="10"/>
  <c r="P36" i="10"/>
  <c r="O36" i="10"/>
  <c r="M36" i="10"/>
  <c r="O30" i="10"/>
  <c r="M30" i="10"/>
  <c r="N30" i="10"/>
  <c r="P30" i="10"/>
  <c r="M38" i="10"/>
  <c r="N38" i="10"/>
  <c r="O38" i="10"/>
  <c r="P38" i="10"/>
  <c r="N34" i="10"/>
  <c r="O34" i="10"/>
  <c r="M34" i="10"/>
  <c r="P34" i="10"/>
  <c r="P29" i="10"/>
  <c r="M29" i="10"/>
  <c r="N29" i="10"/>
  <c r="O29" i="10"/>
  <c r="N33" i="10"/>
  <c r="M33" i="10"/>
  <c r="P33" i="10"/>
  <c r="O33" i="10"/>
  <c r="O28" i="10"/>
  <c r="P28" i="10"/>
  <c r="N28" i="10"/>
  <c r="M28" i="10"/>
  <c r="G41" i="10"/>
  <c r="P35" i="10"/>
  <c r="N35" i="10"/>
  <c r="O35" i="10"/>
  <c r="N32" i="10"/>
  <c r="F41" i="10"/>
  <c r="G45" i="17"/>
  <c r="G37" i="17"/>
  <c r="G39" i="17"/>
  <c r="G43" i="17"/>
  <c r="G35" i="17"/>
  <c r="G41" i="17"/>
  <c r="G47" i="17"/>
  <c r="G40" i="17"/>
  <c r="G44" i="17"/>
  <c r="G36" i="17"/>
  <c r="G42" i="17"/>
  <c r="E47" i="17"/>
  <c r="E37" i="17"/>
  <c r="E35" i="17"/>
  <c r="E41" i="17"/>
  <c r="G34" i="17"/>
  <c r="E43" i="17"/>
  <c r="E36" i="17"/>
  <c r="E40" i="17"/>
  <c r="E45" i="17"/>
  <c r="G38" i="17"/>
  <c r="G46" i="17"/>
  <c r="M41" i="10" l="1"/>
  <c r="D15" i="17" s="1"/>
  <c r="E15" i="17" s="1"/>
  <c r="G15" i="17" s="1"/>
  <c r="N41" i="10"/>
  <c r="D32" i="17" s="1"/>
  <c r="O41" i="10"/>
  <c r="P41" i="10"/>
  <c r="D12" i="17" s="1"/>
  <c r="E12" i="17" s="1"/>
  <c r="G12" i="17" s="1"/>
  <c r="H15" i="17" l="1"/>
  <c r="K13" i="17" s="1"/>
  <c r="B5" i="26"/>
  <c r="D16" i="17"/>
  <c r="E16" i="17" s="1"/>
  <c r="G16" i="17" s="1"/>
  <c r="H16" i="17" s="1"/>
  <c r="K14" i="17" s="1"/>
  <c r="D33" i="17"/>
  <c r="D14" i="17"/>
  <c r="E14" i="17" s="1"/>
  <c r="G14" i="17" s="1"/>
  <c r="H14" i="17" s="1"/>
  <c r="D13" i="17"/>
  <c r="E13" i="17" s="1"/>
  <c r="G13" i="17" s="1"/>
  <c r="H13" i="17" s="1"/>
  <c r="B8" i="26"/>
  <c r="H12" i="17"/>
  <c r="K16" i="17" s="1"/>
  <c r="G32" i="17"/>
  <c r="E32" i="17"/>
  <c r="B6" i="26" l="1"/>
  <c r="K15" i="17"/>
  <c r="G28" i="17"/>
  <c r="E33" i="17"/>
  <c r="G33" i="17"/>
  <c r="B7" i="26" s="1"/>
  <c r="B9" i="26" s="1"/>
  <c r="B13" i="26" s="1"/>
  <c r="G48" i="17" l="1"/>
</calcChain>
</file>

<file path=xl/sharedStrings.xml><?xml version="1.0" encoding="utf-8"?>
<sst xmlns="http://schemas.openxmlformats.org/spreadsheetml/2006/main" count="221" uniqueCount="149">
  <si>
    <t>Budget Start Date :</t>
  </si>
  <si>
    <t>Budget End Date :</t>
  </si>
  <si>
    <t>Utilities</t>
  </si>
  <si>
    <t>Position Title</t>
  </si>
  <si>
    <t>Computers</t>
  </si>
  <si>
    <t>Internet</t>
  </si>
  <si>
    <t>Software</t>
  </si>
  <si>
    <t>Administrative</t>
  </si>
  <si>
    <t xml:space="preserve">Care Plan </t>
  </si>
  <si>
    <t>Intake Assessment</t>
  </si>
  <si>
    <t xml:space="preserve">Scheduling </t>
  </si>
  <si>
    <t>Supervision (Programmatic &amp; Clinical)</t>
  </si>
  <si>
    <t>Establishing Policies and Protocols</t>
  </si>
  <si>
    <t>Budgeting</t>
  </si>
  <si>
    <t xml:space="preserve">Printing </t>
  </si>
  <si>
    <t>Telephone/Mobile</t>
  </si>
  <si>
    <t>Service Preparation/Overhead</t>
  </si>
  <si>
    <t>Rent</t>
  </si>
  <si>
    <t>Desks/Chairs/Furniture</t>
  </si>
  <si>
    <t>Program Director</t>
  </si>
  <si>
    <t>Care Coordinator</t>
  </si>
  <si>
    <t>Patient Navigator</t>
  </si>
  <si>
    <t>Annual Salary</t>
  </si>
  <si>
    <t>% Fringe Benefits</t>
  </si>
  <si>
    <t>Other Assessment/Reassessment</t>
  </si>
  <si>
    <t>Accompaniment</t>
  </si>
  <si>
    <t>Assistance with Health Care</t>
  </si>
  <si>
    <t>Assistance with Entitlements/Benefits</t>
  </si>
  <si>
    <t>Assistance with Social Services</t>
  </si>
  <si>
    <t>Assistance with Housing</t>
  </si>
  <si>
    <t>Logistics Planning</t>
  </si>
  <si>
    <t>Direct Service Implementation with Clients</t>
  </si>
  <si>
    <t>Non-Direct Service Implementation</t>
  </si>
  <si>
    <t>Cost per Month</t>
  </si>
  <si>
    <t>Trainings and Orientation</t>
  </si>
  <si>
    <t>Staffing</t>
  </si>
  <si>
    <t>Forms and Data Entry</t>
  </si>
  <si>
    <t>Staff ID #</t>
  </si>
  <si>
    <t>Total</t>
  </si>
  <si>
    <t>Hourly Rate</t>
  </si>
  <si>
    <t>Total STEPS Estimated Annual Pay + Fringe</t>
  </si>
  <si>
    <t>Salaried Employees</t>
  </si>
  <si>
    <t>Hourly Rate Employees</t>
  </si>
  <si>
    <t>Calculated STEPS Hourly Rate + Fringe</t>
  </si>
  <si>
    <t>Instructions for Calculation</t>
  </si>
  <si>
    <t>Only include if your agency administration requires that you purchase toner and paper separately for this project.</t>
  </si>
  <si>
    <t>Only include if this is a new purchase or dedicated solely for STEPS activities</t>
  </si>
  <si>
    <t>If utilized by STEPS staff, take the monthly service charge*%FTE for applicable staff member</t>
  </si>
  <si>
    <t>Only include if this is a space dedicated to STEPS.  If so, utilize the sq footage for the space times an estimated or actual rate.</t>
  </si>
  <si>
    <t>Salary</t>
  </si>
  <si>
    <t>Total Program Director Pay</t>
  </si>
  <si>
    <t>Total Care Coordinator Pay</t>
  </si>
  <si>
    <t>Total Patient Navigator Pay</t>
  </si>
  <si>
    <t>Total Service and Overhead Cost</t>
  </si>
  <si>
    <t>OVERALL BUDGET</t>
  </si>
  <si>
    <t>Other</t>
  </si>
  <si>
    <t>Travel</t>
  </si>
  <si>
    <t>Average # Active Clients/Month</t>
  </si>
  <si>
    <t>Average # Lost-to-follow-up Clients/Month</t>
  </si>
  <si>
    <t>New</t>
  </si>
  <si>
    <t>Potential</t>
  </si>
  <si>
    <t># Patient Navigators</t>
  </si>
  <si>
    <t># Care Coordinators</t>
  </si>
  <si>
    <t># Program Directors</t>
  </si>
  <si>
    <t># Other Staff</t>
  </si>
  <si>
    <t>Average # Potential Clients/Month</t>
  </si>
  <si>
    <t>All</t>
  </si>
  <si>
    <t>% Contribution: Patient Navigator</t>
  </si>
  <si>
    <t>% Contribution: Care Coordinator</t>
  </si>
  <si>
    <t>% Contribution: Program Director</t>
  </si>
  <si>
    <t>% Contribution: Other</t>
  </si>
  <si>
    <t>% Contribution: Total</t>
  </si>
  <si>
    <t>Total Hours/Service/Month</t>
  </si>
  <si>
    <t>Case conference</t>
  </si>
  <si>
    <t>Case Finding</t>
  </si>
  <si>
    <t>Health Education/Promotion</t>
  </si>
  <si>
    <t>Outreach for Re-engagement</t>
  </si>
  <si>
    <t>LTFU</t>
  </si>
  <si>
    <t>Agency Average Number of Clients/Month</t>
  </si>
  <si>
    <t>Formula calculated by: Average all hourly rates (Both salary/non salary) IF role = program director, etc.</t>
  </si>
  <si>
    <t>Implementation Costs Glossary</t>
  </si>
  <si>
    <t>Training and orientation for new staff members and continued professional development for current staff members.</t>
  </si>
  <si>
    <t>Travel associated with STEPS (such field visits and trainings)</t>
  </si>
  <si>
    <t>Time dedicated to scheduling client service appointments.</t>
  </si>
  <si>
    <t>Time spent establishing and training staff members in agency policies and protocols.</t>
  </si>
  <si>
    <t>Time spent managing agency budget for STEPS.</t>
  </si>
  <si>
    <t>Transportation</t>
  </si>
  <si>
    <t>Total Other Pay</t>
  </si>
  <si>
    <t>Time spent reporting forms and services in eSHARE.</t>
  </si>
  <si>
    <t>Time spent on hiring STEPS staff and HR issues.</t>
  </si>
  <si>
    <t xml:space="preserve">Time spent on logistics planning and preparation for upcoming client encounters. </t>
  </si>
  <si>
    <t>Time spent identifying and locating clients suitable for enrollment in the STEPS program.</t>
  </si>
  <si>
    <t>Salary Total</t>
  </si>
  <si>
    <t>OVERALL STEPS BUDGET (Annual)</t>
  </si>
  <si>
    <r>
      <t xml:space="preserve">Estimated % FTE on STEPS </t>
    </r>
    <r>
      <rPr>
        <b/>
        <sz val="11"/>
        <rFont val="Calibri"/>
        <family val="2"/>
      </rPr>
      <t>(</t>
    </r>
    <r>
      <rPr>
        <sz val="11"/>
        <rFont val="Calibri"/>
        <family val="2"/>
      </rPr>
      <t>from Implementation Costs)</t>
    </r>
  </si>
  <si>
    <t>Actual % FTE on STEPS</t>
  </si>
  <si>
    <r>
      <t>Estimated Hours/Week</t>
    </r>
    <r>
      <rPr>
        <sz val="12"/>
        <rFont val="Calibri"/>
        <family val="2"/>
      </rPr>
      <t xml:space="preserve"> (from Implementation Costs)</t>
    </r>
  </si>
  <si>
    <t>Actual Hours on STEPS/Week</t>
  </si>
  <si>
    <t>Client Type</t>
  </si>
  <si>
    <t>Services</t>
  </si>
  <si>
    <r>
      <t>Aver</t>
    </r>
    <r>
      <rPr>
        <b/>
        <sz val="12"/>
        <color theme="1"/>
        <rFont val="Calibri"/>
        <family val="2"/>
      </rPr>
      <t>age # New Clients/Month</t>
    </r>
  </si>
  <si>
    <t>Only include if this space is dedicated to STEPS. If so, utilize the sq footage for the space times an estimated or actual rate.</t>
  </si>
  <si>
    <t>Only include transportation costs (car services, public transportation, etc.) for STEPS staff and clients.</t>
  </si>
  <si>
    <t>Time spent conducting client intake with new clients to gather baseline information including clinical information, antiretroviral treatment review, client information, insurance information, financial information, use of substances, housing information,  and legal and incarceration history.</t>
  </si>
  <si>
    <t>Time spent escorting (traveling with client at least one way) and/or accompanying (staying with client during appointments).</t>
  </si>
  <si>
    <t>Case Conference</t>
  </si>
  <si>
    <t>Time spent preparing for and attending initial case conferences (hand-off from PCP to staff), informal case conferences (optional to complete the case conference form and optional PCP attendance), and formal case conferences (completion of the case conference form and attendance by PCP and staff).</t>
  </si>
  <si>
    <t>Total Per Month</t>
  </si>
  <si>
    <t>Time spent assisting client with primary care, other health care and mental health care, such as preparing for a medical appointment or checking in after a medical appointment. These activities may involve encounters with the client or with other service providers on behalf of the client.</t>
  </si>
  <si>
    <r>
      <t>Only include if th</t>
    </r>
    <r>
      <rPr>
        <sz val="12"/>
        <color theme="1"/>
        <rFont val="Calibri"/>
        <family val="2"/>
      </rPr>
      <t>e Internet ser</t>
    </r>
    <r>
      <rPr>
        <sz val="12"/>
        <rFont val="Calibri"/>
        <family val="2"/>
      </rPr>
      <t>vice is provided or acquired newly for the STEPS project (e.g., portabl</t>
    </r>
    <r>
      <rPr>
        <sz val="12"/>
        <color theme="1"/>
        <rFont val="Calibri"/>
        <family val="2"/>
      </rPr>
      <t>e Wi-Fi</t>
    </r>
    <r>
      <rPr>
        <sz val="12"/>
        <rFont val="Calibri"/>
        <family val="2"/>
      </rPr>
      <t xml:space="preserve"> hotspot for accessing STEPS website). If so, utilize the monthly service or data charge.</t>
    </r>
  </si>
  <si>
    <t>Only include if this is a new purchase or dedicated solely for STEPS activities.</t>
  </si>
  <si>
    <r>
      <t>Time spent assisting client with benefits, such as obtaining health insurance, public assistance and social security benefits. These activities may involve encounter</t>
    </r>
    <r>
      <rPr>
        <sz val="15"/>
        <color theme="1"/>
        <rFont val="Calibri"/>
        <family val="2"/>
      </rPr>
      <t>s with the client or with other service providers on behalf of the client.</t>
    </r>
  </si>
  <si>
    <t>Time spent assisting client with social services, such as obtaining child care.  These activities may involve encounters with the client or with other service providers on behalf of the client.</t>
  </si>
  <si>
    <t>Time spent assisting client with housing such as finding housing.  These activities may involve encounters with the client or with other service providers on behalf of the client.</t>
  </si>
  <si>
    <t>Time spent conducting outreach for enrolled clients who miss an appointment (e.g. scheduled home visit, medical visit, etc.). These activities may or may not result in making contact with the client.</t>
  </si>
  <si>
    <t>Time spent creating the initial Care Plan, updating an existing Care Plan, or starting a new care plan to replace the previous Care Plan.</t>
  </si>
  <si>
    <t>Time spent conducting an adherence assessment to understand the client's self-report of adherence to ART. Also applies to time spent conducting a reassessment (clinical, insurance, financial, housing, substance use, etc.).</t>
  </si>
  <si>
    <t>Regular supervision for Patient Navigators and Care Coordinators.</t>
  </si>
  <si>
    <t>HIV Self-Management</t>
  </si>
  <si>
    <t>Time spent conducting HIV Self-Management health education with the client.</t>
  </si>
  <si>
    <t>Total Actual STEPS Annual Salary + Fringe</t>
  </si>
  <si>
    <r>
      <rPr>
        <b/>
        <sz val="14"/>
        <color theme="1"/>
        <rFont val="Calibri"/>
        <family val="2"/>
      </rPr>
      <t>Instructions:</t>
    </r>
    <r>
      <rPr>
        <sz val="14"/>
        <color theme="1"/>
        <rFont val="Calibri"/>
        <family val="2"/>
      </rPr>
      <t xml:space="preserve"> Complete each white background field with appropriate information. </t>
    </r>
  </si>
  <si>
    <r>
      <rPr>
        <b/>
        <sz val="14"/>
        <color theme="1"/>
        <rFont val="Calibri"/>
        <family val="2"/>
      </rPr>
      <t xml:space="preserve">Staff ID: </t>
    </r>
    <r>
      <rPr>
        <sz val="14"/>
        <color theme="1"/>
        <rFont val="Calibri"/>
        <family val="2"/>
      </rPr>
      <t>Staff ID number (if given)</t>
    </r>
  </si>
  <si>
    <r>
      <rPr>
        <b/>
        <sz val="14"/>
        <color theme="1"/>
        <rFont val="Calibri"/>
        <family val="2"/>
      </rPr>
      <t xml:space="preserve">Position Title: </t>
    </r>
    <r>
      <rPr>
        <sz val="14"/>
        <color theme="1"/>
        <rFont val="Calibri"/>
        <family val="2"/>
      </rPr>
      <t>Position/role staff member primarily holds for STEPS to Care</t>
    </r>
  </si>
  <si>
    <r>
      <rPr>
        <b/>
        <sz val="14"/>
        <color theme="1"/>
        <rFont val="Calibri"/>
        <family val="2"/>
      </rPr>
      <t>Agency:</t>
    </r>
    <r>
      <rPr>
        <sz val="14"/>
        <color theme="1"/>
        <rFont val="Calibri"/>
        <family val="2"/>
      </rPr>
      <t xml:space="preserve"> Agency staff member belongs to</t>
    </r>
  </si>
  <si>
    <r>
      <rPr>
        <b/>
        <sz val="14"/>
        <color theme="1"/>
        <rFont val="Calibri"/>
        <family val="2"/>
      </rPr>
      <t xml:space="preserve">Annual Salary/Hourly Rate: </t>
    </r>
    <r>
      <rPr>
        <sz val="14"/>
        <color theme="1"/>
        <rFont val="Calibri"/>
        <family val="2"/>
      </rPr>
      <t>Staff member's salary (if salaried employee) or hourly rate (if temporary or non-salaried employee)</t>
    </r>
  </si>
  <si>
    <r>
      <rPr>
        <b/>
        <sz val="14"/>
        <color theme="1"/>
        <rFont val="Calibri"/>
        <family val="2"/>
      </rPr>
      <t xml:space="preserve">% FTE on STEPS: </t>
    </r>
    <r>
      <rPr>
        <sz val="14"/>
        <color theme="1"/>
        <rFont val="Calibri"/>
        <family val="2"/>
      </rPr>
      <t>Can be calculated with implementation costs sheet.</t>
    </r>
  </si>
  <si>
    <r>
      <t xml:space="preserve">
</t>
    </r>
    <r>
      <rPr>
        <b/>
        <sz val="14"/>
        <rFont val="Calibri"/>
        <family val="2"/>
        <scheme val="minor"/>
      </rPr>
      <t>**DO NOT ENTER VALUES INTO THE GRAY CELLS**</t>
    </r>
    <r>
      <rPr>
        <sz val="14"/>
        <rFont val="Calibri"/>
        <family val="2"/>
        <scheme val="minor"/>
      </rPr>
      <t xml:space="preserve">
</t>
    </r>
  </si>
  <si>
    <r>
      <rPr>
        <b/>
        <sz val="14"/>
        <color theme="1"/>
        <rFont val="Calibri"/>
        <family val="2"/>
      </rPr>
      <t xml:space="preserve">% Fringe benefits: </t>
    </r>
    <r>
      <rPr>
        <sz val="14"/>
        <color theme="1"/>
        <rFont val="Calibri"/>
        <family val="2"/>
      </rPr>
      <t>Fringe benefit costs (health insurance, etc.) for staff member</t>
    </r>
  </si>
  <si>
    <t>cells. Refer to the "Glossary" tab for definitions for specific terms.</t>
  </si>
  <si>
    <t xml:space="preserve">Instructions: Fill out the table to the best of your ability using the implementation costs sheet. Do not enter values into the gray </t>
  </si>
  <si>
    <t xml:space="preserve">Program Director Average # Hours/Month </t>
  </si>
  <si>
    <t xml:space="preserve">Care Coordinator Average # Hours/Month </t>
  </si>
  <si>
    <t xml:space="preserve">Patient Navigator Average # Hours/Month </t>
  </si>
  <si>
    <t>Agency Average # services/client time per service per client per month</t>
  </si>
  <si>
    <t>Agency Estimate of hours/service/client time per service per client per month</t>
  </si>
  <si>
    <t>STEPS Projection of hours/service/client time per service per client per month</t>
  </si>
  <si>
    <t xml:space="preserve">Other 
Average # Hours/Month </t>
  </si>
  <si>
    <t>Title</t>
  </si>
  <si>
    <t>This row intentionally left blank</t>
  </si>
  <si>
    <t>End of Worksheet</t>
  </si>
  <si>
    <t>ROLE</t>
  </si>
  <si>
    <t>Average CALCULATED HOURLY RATE</t>
  </si>
  <si>
    <t>Hours Contributed/
Month/Program Director</t>
  </si>
  <si>
    <t>Hours Contributed/
Month/ Care Coordinator</t>
  </si>
  <si>
    <t>Hours Contributed/
Month/ Patient Navigator</t>
  </si>
  <si>
    <t>Hours Contributed/Month/
Other</t>
  </si>
  <si>
    <t>N/A</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</si>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</sst>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48" x14ac:knownFonts="1">
    <font>
      <sz val="11"/>
      <color theme="1"/>
      <name val="Calibri"/>
      <family val="2"/>
      <scheme val="minor"/>
    </font>
    <font>
      <sz val="12"/>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2"/>
      <name val="Calibri"/>
      <family val="2"/>
    </font>
    <font>
      <sz val="12"/>
      <color theme="1"/>
      <name val="Calibri"/>
      <family val="2"/>
    </font>
    <font>
      <sz val="12"/>
      <name val="Calibri"/>
      <family val="2"/>
    </font>
    <font>
      <b/>
      <sz val="12"/>
      <color theme="3" tint="-0.249977111117893"/>
      <name val="Calibri"/>
      <family val="2"/>
    </font>
    <font>
      <b/>
      <sz val="12"/>
      <color theme="1"/>
      <name val="Calibri"/>
      <family val="2"/>
    </font>
    <font>
      <b/>
      <sz val="16"/>
      <color theme="1"/>
      <name val="Calibri"/>
      <family val="2"/>
    </font>
    <font>
      <b/>
      <sz val="16"/>
      <name val="Calibri"/>
      <family val="2"/>
    </font>
    <font>
      <b/>
      <sz val="16"/>
      <color theme="1"/>
      <name val="Calibri"/>
      <family val="2"/>
      <scheme val="minor"/>
    </font>
    <font>
      <sz val="16"/>
      <color theme="1"/>
      <name val="Calibri"/>
      <family val="2"/>
      <scheme val="minor"/>
    </font>
    <font>
      <b/>
      <sz val="18"/>
      <color theme="1"/>
      <name val="Calibri"/>
      <family val="2"/>
    </font>
    <font>
      <b/>
      <i/>
      <sz val="16"/>
      <color theme="1"/>
      <name val="Calibri"/>
      <family val="2"/>
      <scheme val="minor"/>
    </font>
    <font>
      <sz val="11"/>
      <color theme="1"/>
      <name val="Calibri"/>
      <family val="2"/>
      <scheme val="minor"/>
    </font>
    <font>
      <b/>
      <sz val="12"/>
      <color theme="1"/>
      <name val="Calibri"/>
      <family val="2"/>
    </font>
    <font>
      <sz val="12"/>
      <color theme="1"/>
      <name val="Calibri"/>
      <family val="2"/>
    </font>
    <font>
      <b/>
      <i/>
      <sz val="12"/>
      <color theme="1"/>
      <name val="Calibri"/>
      <family val="2"/>
    </font>
    <font>
      <sz val="12"/>
      <color rgb="FF660066"/>
      <name val="Calibri"/>
      <family val="2"/>
    </font>
    <font>
      <b/>
      <sz val="15"/>
      <color theme="1"/>
      <name val="Calibri"/>
      <family val="2"/>
    </font>
    <font>
      <sz val="15"/>
      <color theme="1"/>
      <name val="Calibri"/>
      <family val="2"/>
    </font>
    <font>
      <sz val="15"/>
      <name val="Calibri"/>
      <family val="2"/>
    </font>
    <font>
      <sz val="16"/>
      <color theme="1"/>
      <name val="Calibri"/>
      <family val="2"/>
      <scheme val="minor"/>
    </font>
    <font>
      <sz val="15"/>
      <name val="Calibri"/>
      <family val="2"/>
    </font>
    <font>
      <sz val="15"/>
      <color theme="1"/>
      <name val="Calibri"/>
      <family val="2"/>
    </font>
    <font>
      <b/>
      <sz val="16"/>
      <color theme="1"/>
      <name val="Calibri"/>
      <family val="2"/>
      <scheme val="minor"/>
    </font>
    <font>
      <b/>
      <i/>
      <sz val="16"/>
      <color theme="1"/>
      <name val="Calibri"/>
      <family val="2"/>
      <scheme val="minor"/>
    </font>
    <font>
      <b/>
      <sz val="12"/>
      <name val="Calibri"/>
      <family val="2"/>
    </font>
    <font>
      <b/>
      <sz val="11"/>
      <name val="Calibri"/>
      <family val="2"/>
    </font>
    <font>
      <sz val="11"/>
      <name val="Calibri"/>
      <family val="2"/>
    </font>
    <font>
      <b/>
      <i/>
      <sz val="20"/>
      <color theme="1"/>
      <name val="Calibri"/>
      <family val="2"/>
    </font>
    <font>
      <sz val="14"/>
      <name val="Calibri"/>
      <family val="2"/>
      <scheme val="minor"/>
    </font>
    <font>
      <b/>
      <sz val="14"/>
      <name val="Calibri"/>
      <family val="2"/>
      <scheme val="minor"/>
    </font>
    <font>
      <b/>
      <sz val="11"/>
      <color rgb="FFFF0000"/>
      <name val="Calibri"/>
      <family val="2"/>
    </font>
    <font>
      <b/>
      <sz val="12"/>
      <color rgb="FFFF0000"/>
      <name val="Calibri"/>
      <family val="2"/>
    </font>
    <font>
      <b/>
      <sz val="15"/>
      <color rgb="FFFF0000"/>
      <name val="Calibri"/>
      <family val="2"/>
    </font>
    <font>
      <sz val="14"/>
      <color theme="1"/>
      <name val="Calibri"/>
      <family val="2"/>
    </font>
    <font>
      <b/>
      <sz val="14"/>
      <color theme="1"/>
      <name val="Calibri"/>
      <family val="2"/>
    </font>
    <font>
      <sz val="11"/>
      <color theme="0"/>
      <name val="Calibri"/>
      <family val="2"/>
      <scheme val="minor"/>
    </font>
    <font>
      <sz val="12"/>
      <color theme="0"/>
      <name val="Calibri"/>
      <family val="2"/>
      <scheme val="minor"/>
    </font>
    <font>
      <sz val="16"/>
      <color theme="0"/>
      <name val="Calibri"/>
      <family val="2"/>
      <scheme val="minor"/>
    </font>
    <font>
      <b/>
      <sz val="14"/>
      <name val="Calibri"/>
      <family val="2"/>
    </font>
    <font>
      <b/>
      <sz val="15"/>
      <color theme="1"/>
      <name val="Calibri"/>
      <family val="2"/>
      <scheme val="minor"/>
    </font>
    <font>
      <sz val="12"/>
      <color theme="0"/>
      <name val="Calibri"/>
      <family val="2"/>
    </font>
    <font>
      <b/>
      <sz val="12"/>
      <color rgb="FF16B9D0"/>
      <name val="Calibri"/>
      <family val="2"/>
    </font>
    <font>
      <sz val="15"/>
      <color rgb="FF16B9D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ABD265"/>
        <bgColor indexed="64"/>
      </patternFill>
    </fill>
    <fill>
      <patternFill patternType="solid">
        <fgColor rgb="FF13B8D3"/>
        <bgColor indexed="64"/>
      </patternFill>
    </fill>
    <fill>
      <patternFill patternType="solid">
        <fgColor rgb="FF16B9D0"/>
        <bgColor indexed="64"/>
      </patternFill>
    </fill>
    <fill>
      <patternFill patternType="solid">
        <fgColor rgb="FF1BAAC8"/>
        <bgColor indexed="64"/>
      </patternFill>
    </fill>
    <fill>
      <patternFill patternType="solid">
        <fgColor theme="0" tint="-0.249977111117893"/>
        <bgColor indexed="64"/>
      </patternFill>
    </fill>
  </fills>
  <borders count="1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top/>
      <bottom style="medium">
        <color auto="1"/>
      </bottom>
      <diagonal/>
    </border>
    <border>
      <left/>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60">
    <xf numFmtId="0" fontId="0" fillId="0" borderId="0"/>
    <xf numFmtId="43" fontId="2"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16"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41">
    <xf numFmtId="0" fontId="0" fillId="0" borderId="0" xfId="0"/>
    <xf numFmtId="0" fontId="7" fillId="0" borderId="0" xfId="2" applyFont="1"/>
    <xf numFmtId="0" fontId="6" fillId="0" borderId="0" xfId="0" applyFont="1"/>
    <xf numFmtId="0" fontId="7" fillId="0" borderId="0" xfId="2" applyFont="1" applyAlignment="1">
      <alignment horizontal="left"/>
    </xf>
    <xf numFmtId="0" fontId="8" fillId="3" borderId="0" xfId="0" applyFont="1" applyFill="1" applyAlignment="1">
      <alignment vertical="center"/>
    </xf>
    <xf numFmtId="0" fontId="5" fillId="4" borderId="1" xfId="0" applyFont="1" applyFill="1" applyBorder="1" applyAlignment="1">
      <alignment horizontal="left" vertical="center" wrapText="1"/>
    </xf>
    <xf numFmtId="0" fontId="6" fillId="0" borderId="0" xfId="0" applyFont="1" applyAlignment="1">
      <alignment horizontal="center" vertical="center"/>
    </xf>
    <xf numFmtId="3" fontId="7" fillId="0" borderId="0" xfId="1" quotePrefix="1" applyNumberFormat="1" applyFont="1" applyFill="1" applyBorder="1" applyAlignment="1">
      <alignment horizontal="left"/>
    </xf>
    <xf numFmtId="164" fontId="7" fillId="0" borderId="2" xfId="1" quotePrefix="1" applyNumberFormat="1" applyFont="1" applyFill="1" applyBorder="1" applyAlignment="1">
      <alignment horizontal="left"/>
    </xf>
    <xf numFmtId="10" fontId="6" fillId="0" borderId="2" xfId="0" applyNumberFormat="1" applyFont="1" applyBorder="1" applyAlignment="1">
      <alignment horizontal="left"/>
    </xf>
    <xf numFmtId="164" fontId="6" fillId="2" borderId="2" xfId="0" applyNumberFormat="1" applyFont="1" applyFill="1" applyBorder="1" applyAlignment="1">
      <alignment horizontal="left"/>
    </xf>
    <xf numFmtId="164" fontId="6" fillId="2" borderId="5" xfId="0" applyNumberFormat="1" applyFont="1" applyFill="1" applyBorder="1" applyAlignment="1">
      <alignment horizontal="left"/>
    </xf>
    <xf numFmtId="164" fontId="7" fillId="0" borderId="2" xfId="1" applyNumberFormat="1" applyFont="1" applyFill="1" applyBorder="1" applyAlignment="1">
      <alignment horizontal="left"/>
    </xf>
    <xf numFmtId="164" fontId="6" fillId="0" borderId="2" xfId="0" applyNumberFormat="1" applyFont="1" applyBorder="1" applyAlignment="1">
      <alignment horizontal="left"/>
    </xf>
    <xf numFmtId="164" fontId="7" fillId="0" borderId="2" xfId="2" applyNumberFormat="1" applyFont="1" applyBorder="1" applyAlignment="1">
      <alignment horizontal="left"/>
    </xf>
    <xf numFmtId="2" fontId="7" fillId="0" borderId="0" xfId="1" quotePrefix="1" applyNumberFormat="1" applyFont="1" applyFill="1" applyBorder="1" applyAlignment="1">
      <alignment horizontal="left"/>
    </xf>
    <xf numFmtId="0" fontId="8" fillId="0" borderId="0" xfId="0" applyFont="1" applyAlignment="1">
      <alignment vertical="center"/>
    </xf>
    <xf numFmtId="0" fontId="6" fillId="0" borderId="0" xfId="0" applyFont="1" applyAlignment="1">
      <alignment vertical="center" wrapText="1"/>
    </xf>
    <xf numFmtId="4" fontId="6" fillId="0" borderId="2" xfId="0" applyNumberFormat="1" applyFont="1" applyBorder="1"/>
    <xf numFmtId="4" fontId="6" fillId="0" borderId="5" xfId="0" applyNumberFormat="1" applyFont="1" applyBorder="1"/>
    <xf numFmtId="4" fontId="6" fillId="0" borderId="10" xfId="0" applyNumberFormat="1" applyFont="1" applyBorder="1"/>
    <xf numFmtId="0" fontId="6" fillId="0" borderId="4" xfId="0" applyFont="1" applyBorder="1"/>
    <xf numFmtId="0" fontId="9" fillId="5" borderId="1" xfId="0" applyFont="1" applyFill="1" applyBorder="1" applyAlignment="1">
      <alignment horizontal="center" vertical="center" wrapText="1"/>
    </xf>
    <xf numFmtId="0" fontId="6" fillId="0" borderId="3" xfId="0" applyFont="1" applyBorder="1"/>
    <xf numFmtId="4" fontId="6" fillId="0" borderId="12" xfId="0" applyNumberFormat="1" applyFont="1" applyBorder="1"/>
    <xf numFmtId="4" fontId="6" fillId="0" borderId="13" xfId="0" applyNumberFormat="1" applyFont="1" applyBorder="1"/>
    <xf numFmtId="0" fontId="9" fillId="0" borderId="0" xfId="0" applyFont="1"/>
    <xf numFmtId="0" fontId="10" fillId="6" borderId="6" xfId="0" applyFont="1" applyFill="1" applyBorder="1"/>
    <xf numFmtId="0" fontId="10" fillId="6" borderId="7" xfId="0" applyFont="1" applyFill="1" applyBorder="1"/>
    <xf numFmtId="0" fontId="10" fillId="6" borderId="8" xfId="0" applyFont="1" applyFill="1" applyBorder="1"/>
    <xf numFmtId="0" fontId="11" fillId="6" borderId="7" xfId="0" applyFont="1" applyFill="1" applyBorder="1"/>
    <xf numFmtId="0" fontId="11" fillId="6" borderId="8" xfId="0" applyFont="1" applyFill="1" applyBorder="1"/>
    <xf numFmtId="0" fontId="13" fillId="0" borderId="0" xfId="0" applyFont="1"/>
    <xf numFmtId="0" fontId="12" fillId="0" borderId="0" xfId="0" applyFont="1"/>
    <xf numFmtId="0" fontId="1" fillId="0" borderId="0" xfId="0" applyFont="1"/>
    <xf numFmtId="164" fontId="13" fillId="0" borderId="0" xfId="0" applyNumberFormat="1" applyFont="1"/>
    <xf numFmtId="0" fontId="15" fillId="2" borderId="0" xfId="0" applyFont="1" applyFill="1"/>
    <xf numFmtId="164" fontId="12" fillId="2" borderId="0" xfId="0" applyNumberFormat="1" applyFont="1" applyFill="1"/>
    <xf numFmtId="0" fontId="19" fillId="0" borderId="0" xfId="0" applyFont="1"/>
    <xf numFmtId="4" fontId="19" fillId="0" borderId="0" xfId="0" applyNumberFormat="1" applyFont="1"/>
    <xf numFmtId="4" fontId="19" fillId="0" borderId="4" xfId="0" applyNumberFormat="1" applyFont="1" applyBorder="1"/>
    <xf numFmtId="9" fontId="6" fillId="0" borderId="11" xfId="225" applyFont="1" applyBorder="1"/>
    <xf numFmtId="9" fontId="6" fillId="0" borderId="2" xfId="225" applyFont="1" applyBorder="1"/>
    <xf numFmtId="9" fontId="6" fillId="0" borderId="12" xfId="225" applyFont="1" applyBorder="1"/>
    <xf numFmtId="9" fontId="6" fillId="2" borderId="11" xfId="225" applyFont="1" applyFill="1" applyBorder="1"/>
    <xf numFmtId="9" fontId="6" fillId="2" borderId="2" xfId="225" applyFont="1" applyFill="1" applyBorder="1"/>
    <xf numFmtId="9" fontId="6" fillId="2" borderId="12" xfId="225" applyFont="1" applyFill="1" applyBorder="1"/>
    <xf numFmtId="2" fontId="6" fillId="2" borderId="11" xfId="225" applyNumberFormat="1" applyFont="1" applyFill="1" applyBorder="1"/>
    <xf numFmtId="2" fontId="6" fillId="2" borderId="2" xfId="225" applyNumberFormat="1" applyFont="1" applyFill="1" applyBorder="1"/>
    <xf numFmtId="2" fontId="6" fillId="2" borderId="12" xfId="225" applyNumberFormat="1" applyFont="1" applyFill="1" applyBorder="1"/>
    <xf numFmtId="0" fontId="22" fillId="0" borderId="0" xfId="0" applyFont="1"/>
    <xf numFmtId="0" fontId="22" fillId="0" borderId="0" xfId="0" applyFont="1" applyAlignment="1">
      <alignment wrapText="1"/>
    </xf>
    <xf numFmtId="4" fontId="6" fillId="2" borderId="2" xfId="0" applyNumberFormat="1" applyFont="1" applyFill="1" applyBorder="1"/>
    <xf numFmtId="4" fontId="6" fillId="2" borderId="12" xfId="0" applyNumberFormat="1" applyFont="1" applyFill="1" applyBorder="1"/>
    <xf numFmtId="0" fontId="24" fillId="0" borderId="0" xfId="0" applyFont="1"/>
    <xf numFmtId="0" fontId="28" fillId="2" borderId="0" xfId="0" applyFont="1" applyFill="1"/>
    <xf numFmtId="0" fontId="27" fillId="2" borderId="0" xfId="0" applyFont="1" applyFill="1"/>
    <xf numFmtId="10" fontId="6" fillId="2" borderId="2" xfId="0" applyNumberFormat="1" applyFont="1" applyFill="1" applyBorder="1" applyAlignment="1">
      <alignment horizontal="left"/>
    </xf>
    <xf numFmtId="2" fontId="7" fillId="2" borderId="2" xfId="1" quotePrefix="1" applyNumberFormat="1" applyFont="1" applyFill="1" applyBorder="1" applyAlignment="1">
      <alignment horizontal="left"/>
    </xf>
    <xf numFmtId="2" fontId="6" fillId="2" borderId="11" xfId="0" applyNumberFormat="1" applyFont="1" applyFill="1" applyBorder="1"/>
    <xf numFmtId="2" fontId="6" fillId="2" borderId="2" xfId="0" applyNumberFormat="1" applyFont="1" applyFill="1" applyBorder="1"/>
    <xf numFmtId="2" fontId="6" fillId="2" borderId="12" xfId="0" applyNumberFormat="1" applyFont="1" applyFill="1" applyBorder="1"/>
    <xf numFmtId="164" fontId="6" fillId="0" borderId="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6" fillId="0" borderId="12" xfId="0" applyFont="1" applyBorder="1" applyAlignment="1">
      <alignment wrapText="1"/>
    </xf>
    <xf numFmtId="164" fontId="17" fillId="0" borderId="0" xfId="0" applyNumberFormat="1" applyFont="1" applyAlignment="1">
      <alignment wrapText="1"/>
    </xf>
    <xf numFmtId="0" fontId="7" fillId="0" borderId="2" xfId="0" applyFont="1" applyBorder="1" applyAlignment="1">
      <alignment wrapText="1"/>
    </xf>
    <xf numFmtId="0" fontId="6" fillId="0" borderId="2" xfId="0" applyFont="1" applyBorder="1" applyAlignment="1">
      <alignment wrapText="1"/>
    </xf>
    <xf numFmtId="0" fontId="19" fillId="0" borderId="0" xfId="0" applyFont="1" applyAlignment="1">
      <alignment wrapText="1"/>
    </xf>
    <xf numFmtId="0" fontId="6" fillId="0" borderId="0" xfId="0" applyFont="1" applyAlignment="1">
      <alignment wrapText="1"/>
    </xf>
    <xf numFmtId="0" fontId="35" fillId="0" borderId="0" xfId="0" applyFont="1"/>
    <xf numFmtId="0" fontId="36" fillId="0" borderId="0" xfId="0" applyFont="1"/>
    <xf numFmtId="0" fontId="26" fillId="0" borderId="0" xfId="0" applyFont="1"/>
    <xf numFmtId="0" fontId="37" fillId="0" borderId="0" xfId="0" applyFont="1"/>
    <xf numFmtId="0" fontId="8" fillId="3" borderId="0" xfId="0" applyFont="1" applyFill="1" applyAlignment="1">
      <alignment horizontal="left" vertical="center"/>
    </xf>
    <xf numFmtId="0" fontId="33" fillId="2" borderId="3" xfId="0" applyFont="1" applyFill="1" applyBorder="1" applyAlignment="1">
      <alignment wrapText="1"/>
    </xf>
    <xf numFmtId="0" fontId="33" fillId="2" borderId="3" xfId="0" applyFont="1" applyFill="1" applyBorder="1"/>
    <xf numFmtId="0" fontId="11" fillId="6" borderId="6" xfId="0" applyFont="1" applyFill="1" applyBorder="1"/>
    <xf numFmtId="0" fontId="38" fillId="2" borderId="0" xfId="0" applyFont="1" applyFill="1"/>
    <xf numFmtId="0" fontId="6" fillId="2" borderId="0" xfId="0" applyFont="1" applyFill="1"/>
    <xf numFmtId="0" fontId="8" fillId="2" borderId="0" xfId="0" applyFont="1" applyFill="1" applyAlignment="1">
      <alignment vertical="center"/>
    </xf>
    <xf numFmtId="0" fontId="12" fillId="2" borderId="0" xfId="0" applyFont="1" applyFill="1" applyAlignment="1">
      <alignment vertical="center"/>
    </xf>
    <xf numFmtId="0" fontId="27" fillId="0" borderId="0" xfId="0" applyFont="1"/>
    <xf numFmtId="0" fontId="12" fillId="0" borderId="0" xfId="0" applyFont="1" applyAlignment="1">
      <alignment horizontal="left" indent="16"/>
    </xf>
    <xf numFmtId="0" fontId="41" fillId="0" borderId="0" xfId="0" applyFont="1"/>
    <xf numFmtId="0" fontId="42" fillId="0" borderId="0" xfId="0" applyFont="1"/>
    <xf numFmtId="0" fontId="40" fillId="0" borderId="0" xfId="0" applyFont="1"/>
    <xf numFmtId="0" fontId="6" fillId="0" borderId="5" xfId="0" applyFont="1" applyBorder="1" applyAlignment="1">
      <alignment horizontal="left"/>
    </xf>
    <xf numFmtId="164" fontId="6" fillId="2" borderId="0" xfId="0" applyNumberFormat="1" applyFont="1" applyFill="1" applyAlignment="1">
      <alignment horizontal="left"/>
    </xf>
    <xf numFmtId="0" fontId="5" fillId="4" borderId="12" xfId="0" applyFont="1" applyFill="1" applyBorder="1" applyAlignment="1">
      <alignment horizontal="left" vertical="center" wrapText="1"/>
    </xf>
    <xf numFmtId="0" fontId="29" fillId="4" borderId="12" xfId="0" applyFont="1" applyFill="1" applyBorder="1" applyAlignment="1">
      <alignment horizontal="center" vertical="center" wrapText="1"/>
    </xf>
    <xf numFmtId="0" fontId="29"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 xfId="0" applyFont="1" applyFill="1" applyBorder="1" applyAlignment="1">
      <alignment horizontal="left" vertical="center"/>
    </xf>
    <xf numFmtId="0" fontId="9" fillId="4" borderId="8" xfId="0" applyFont="1" applyFill="1" applyBorder="1" applyAlignment="1">
      <alignment horizontal="left" vertical="center"/>
    </xf>
    <xf numFmtId="164" fontId="6" fillId="7" borderId="0" xfId="0" applyNumberFormat="1" applyFont="1" applyFill="1" applyAlignment="1">
      <alignment horizontal="left"/>
    </xf>
    <xf numFmtId="2" fontId="29" fillId="4" borderId="12" xfId="0" applyNumberFormat="1" applyFont="1" applyFill="1" applyBorder="1" applyAlignment="1">
      <alignment horizontal="left" vertical="center" wrapText="1"/>
    </xf>
    <xf numFmtId="0" fontId="5" fillId="4" borderId="8" xfId="0" applyFont="1" applyFill="1" applyBorder="1" applyAlignment="1">
      <alignment horizontal="left" vertical="center"/>
    </xf>
    <xf numFmtId="0" fontId="32" fillId="2" borderId="1" xfId="0" applyFont="1" applyFill="1" applyBorder="1" applyAlignment="1">
      <alignment horizontal="left"/>
    </xf>
    <xf numFmtId="3" fontId="5" fillId="2" borderId="1" xfId="2" applyNumberFormat="1" applyFont="1" applyFill="1" applyBorder="1" applyAlignment="1">
      <alignment horizontal="left"/>
    </xf>
    <xf numFmtId="2" fontId="5" fillId="2" borderId="1" xfId="2" applyNumberFormat="1" applyFont="1" applyFill="1" applyBorder="1" applyAlignment="1">
      <alignment horizontal="left"/>
    </xf>
    <xf numFmtId="164" fontId="14" fillId="2" borderId="1" xfId="0" applyNumberFormat="1" applyFont="1" applyFill="1" applyBorder="1" applyAlignment="1">
      <alignment horizontal="left"/>
    </xf>
    <xf numFmtId="164" fontId="6" fillId="7" borderId="3" xfId="0" applyNumberFormat="1" applyFont="1" applyFill="1" applyBorder="1"/>
    <xf numFmtId="0" fontId="43" fillId="6" borderId="6" xfId="0" applyFont="1" applyFill="1" applyBorder="1"/>
    <xf numFmtId="0" fontId="44" fillId="2" borderId="0" xfId="0" applyFont="1" applyFill="1" applyAlignment="1">
      <alignment vertical="center"/>
    </xf>
    <xf numFmtId="0" fontId="21" fillId="2" borderId="0" xfId="0" applyFont="1" applyFill="1" applyAlignment="1">
      <alignment horizontal="left"/>
    </xf>
    <xf numFmtId="0" fontId="8" fillId="2" borderId="0" xfId="0" applyFont="1" applyFill="1" applyAlignment="1">
      <alignment horizontal="left" vertical="center"/>
    </xf>
    <xf numFmtId="3" fontId="7" fillId="0" borderId="0" xfId="1" applyNumberFormat="1" applyFont="1" applyFill="1" applyAlignment="1">
      <alignment horizontal="left"/>
    </xf>
    <xf numFmtId="0" fontId="45" fillId="0" borderId="5" xfId="0" applyFont="1" applyBorder="1" applyAlignment="1">
      <alignment horizontal="left"/>
    </xf>
    <xf numFmtId="0" fontId="45" fillId="0" borderId="0" xfId="0" applyFont="1"/>
    <xf numFmtId="0" fontId="9" fillId="0" borderId="0" xfId="0" applyFont="1" applyAlignment="1">
      <alignment horizontal="center" wrapText="1"/>
    </xf>
    <xf numFmtId="0" fontId="17" fillId="0" borderId="0" xfId="0" applyFont="1" applyAlignment="1">
      <alignment horizontal="center" wrapText="1"/>
    </xf>
    <xf numFmtId="0" fontId="6" fillId="0" borderId="0" xfId="0" applyFont="1" applyAlignment="1">
      <alignment horizontal="center"/>
    </xf>
    <xf numFmtId="0" fontId="17" fillId="0" borderId="0" xfId="0" applyFont="1" applyAlignment="1">
      <alignment horizontal="center"/>
    </xf>
    <xf numFmtId="0" fontId="46" fillId="5" borderId="1" xfId="0" applyFont="1" applyFill="1" applyBorder="1"/>
    <xf numFmtId="0" fontId="7" fillId="0" borderId="11" xfId="2" applyFont="1" applyBorder="1"/>
    <xf numFmtId="0" fontId="7" fillId="0" borderId="2" xfId="2" applyFont="1" applyBorder="1"/>
    <xf numFmtId="0" fontId="7" fillId="0" borderId="12" xfId="2" applyFont="1" applyBorder="1"/>
    <xf numFmtId="0" fontId="9" fillId="5" borderId="1" xfId="0" applyFont="1" applyFill="1" applyBorder="1" applyAlignment="1">
      <alignment wrapText="1"/>
    </xf>
    <xf numFmtId="0" fontId="9" fillId="5" borderId="1" xfId="0" applyFont="1" applyFill="1" applyBorder="1"/>
    <xf numFmtId="0" fontId="6" fillId="0" borderId="11" xfId="0" applyFont="1" applyBorder="1"/>
    <xf numFmtId="0" fontId="6" fillId="0" borderId="2" xfId="0" applyFont="1" applyBorder="1"/>
    <xf numFmtId="0" fontId="18" fillId="0" borderId="12" xfId="0" applyFont="1" applyBorder="1"/>
    <xf numFmtId="0" fontId="6" fillId="0" borderId="11" xfId="0" applyFont="1" applyBorder="1" applyAlignment="1">
      <alignment horizontal="left" vertical="center" wrapText="1"/>
    </xf>
    <xf numFmtId="0" fontId="7" fillId="0" borderId="2" xfId="2" applyFont="1" applyBorder="1" applyAlignment="1">
      <alignment horizontal="left" vertical="center" wrapText="1"/>
    </xf>
    <xf numFmtId="0" fontId="7" fillId="0" borderId="12" xfId="2" applyFont="1" applyBorder="1" applyAlignment="1">
      <alignment horizontal="left" vertical="center" wrapText="1"/>
    </xf>
    <xf numFmtId="0" fontId="23" fillId="0" borderId="16" xfId="2" applyFont="1" applyBorder="1"/>
    <xf numFmtId="0" fontId="22" fillId="0" borderId="17" xfId="0" applyFont="1" applyBorder="1" applyAlignment="1">
      <alignment wrapText="1"/>
    </xf>
    <xf numFmtId="0" fontId="21" fillId="5" borderId="0" xfId="0" applyFont="1" applyFill="1"/>
    <xf numFmtId="0" fontId="47" fillId="5" borderId="0" xfId="0" applyFont="1" applyFill="1" applyAlignment="1">
      <alignment wrapText="1"/>
    </xf>
    <xf numFmtId="0" fontId="23" fillId="0" borderId="14" xfId="2" applyFont="1" applyBorder="1"/>
    <xf numFmtId="0" fontId="22" fillId="0" borderId="15" xfId="0" applyFont="1" applyBorder="1" applyAlignment="1">
      <alignment wrapText="1"/>
    </xf>
    <xf numFmtId="0" fontId="21" fillId="5" borderId="9" xfId="0" applyFont="1" applyFill="1" applyBorder="1"/>
    <xf numFmtId="0" fontId="22" fillId="0" borderId="16" xfId="0" applyFont="1" applyBorder="1"/>
    <xf numFmtId="0" fontId="23" fillId="0" borderId="16" xfId="2" applyFont="1" applyBorder="1" applyAlignment="1">
      <alignment horizontal="left"/>
    </xf>
    <xf numFmtId="0" fontId="26" fillId="0" borderId="16" xfId="0" applyFont="1" applyBorder="1"/>
    <xf numFmtId="0" fontId="26" fillId="0" borderId="17" xfId="0" applyFont="1" applyBorder="1" applyAlignment="1">
      <alignment wrapText="1"/>
    </xf>
    <xf numFmtId="0" fontId="25" fillId="0" borderId="17" xfId="0" applyFont="1" applyBorder="1" applyAlignment="1">
      <alignment wrapText="1"/>
    </xf>
    <xf numFmtId="0" fontId="22" fillId="0" borderId="14" xfId="0" applyFont="1" applyBorder="1"/>
    <xf numFmtId="0" fontId="20" fillId="0" borderId="0" xfId="0" applyFont="1" applyAlignment="1">
      <alignment horizontal="left" wrapText="1"/>
    </xf>
  </cellXfs>
  <cellStyles count="260">
    <cellStyle name="Comma 2" xfId="1" xr:uid="{00000000-0005-0000-0000-000000000000}"/>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Normal" xfId="0" builtinId="0"/>
    <cellStyle name="Normal 2" xfId="2" xr:uid="{00000000-0005-0000-0000-000002010000}"/>
    <cellStyle name="Percent" xfId="225" builtinId="5"/>
  </cellStyles>
  <dxfs count="80">
    <dxf>
      <font>
        <b val="0"/>
        <i val="0"/>
        <strike val="0"/>
        <condense val="0"/>
        <extend val="0"/>
        <outline val="0"/>
        <shadow val="0"/>
        <u val="none"/>
        <vertAlign val="baseline"/>
        <sz val="15"/>
        <color theme="1"/>
        <name val="Calibri"/>
        <family val="2"/>
        <scheme val="none"/>
      </font>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5"/>
        <color theme="1"/>
        <name val="Calibri"/>
        <family val="2"/>
        <scheme val="none"/>
      </font>
      <border diagonalUp="0" diagonalDown="0">
        <left/>
        <right style="thin">
          <color auto="1"/>
        </right>
        <top style="thin">
          <color auto="1"/>
        </top>
        <bottom style="thin">
          <color auto="1"/>
        </bottom>
        <vertical/>
        <horizontal/>
      </border>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5"/>
        <color theme="1"/>
        <name val="Calibri"/>
        <family val="2"/>
        <scheme val="none"/>
      </font>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5"/>
        <color auto="1"/>
        <name val="Calibri"/>
        <family val="2"/>
        <scheme val="none"/>
      </font>
      <fill>
        <patternFill patternType="none">
          <fgColor indexed="64"/>
          <bgColor indexed="65"/>
        </patternFill>
      </fill>
      <border diagonalUp="0" diagonalDown="0">
        <left/>
        <right style="thin">
          <color auto="1"/>
        </right>
        <top style="thin">
          <color auto="1"/>
        </top>
        <bottom style="thin">
          <color auto="1"/>
        </bottom>
        <vertical/>
        <horizontal/>
      </border>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5"/>
        <color theme="1"/>
        <name val="Calibri"/>
        <family val="2"/>
        <scheme val="none"/>
      </font>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5"/>
        <color auto="1"/>
        <name val="Calibri"/>
        <family val="2"/>
        <scheme val="none"/>
      </font>
      <fill>
        <patternFill patternType="none">
          <fgColor indexed="64"/>
          <bgColor indexed="65"/>
        </patternFill>
      </fill>
      <border diagonalUp="0" diagonalDown="0">
        <left/>
        <right style="thin">
          <color auto="1"/>
        </right>
        <top style="thin">
          <color auto="1"/>
        </top>
        <bottom style="thin">
          <color auto="1"/>
        </bottom>
        <vertical/>
        <horizontal/>
      </border>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2"/>
        <color theme="1"/>
        <name val="Calibri"/>
        <family val="2"/>
        <scheme val="none"/>
      </font>
      <numFmt numFmtId="0" formatCode="General"/>
      <alignment horizontal="general" vertical="bottom" textRotation="0" wrapText="1" indent="0" justifyLastLine="0" shrinkToFit="0" readingOrder="0"/>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164" formatCode="&quot;$&quot;#,##0.00"/>
      <alignment horizontal="left" vertical="center" textRotation="0" wrapText="1" indent="0" justifyLastLine="0" shrinkToFit="0" readingOrder="0"/>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auto="1"/>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left/>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2" formatCode="0.00"/>
      <fill>
        <patternFill patternType="solid">
          <fgColor indexed="64"/>
          <bgColor theme="0" tint="-0.14999847407452621"/>
        </patternFill>
      </fill>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2" formatCode="0.00"/>
      <fill>
        <patternFill patternType="solid">
          <fgColor indexed="64"/>
          <bgColor theme="0" tint="-0.14999847407452621"/>
        </patternFill>
      </fill>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2" formatCode="0.00"/>
      <fill>
        <patternFill patternType="solid">
          <fgColor indexed="64"/>
          <bgColor theme="0" tint="-0.14999847407452621"/>
        </patternFill>
      </fill>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2" formatCode="0.00"/>
      <fill>
        <patternFill patternType="solid">
          <fgColor indexed="64"/>
          <bgColor theme="0" tint="-0.14999847407452621"/>
        </patternFill>
      </fill>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fill>
        <patternFill patternType="solid">
          <fgColor indexed="64"/>
          <bgColor theme="0" tint="-0.14999847407452621"/>
        </patternFill>
      </fill>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2" formatCode="0.00"/>
      <fill>
        <patternFill patternType="solid">
          <fgColor indexed="64"/>
          <bgColor theme="0" tint="-0.14999847407452621"/>
        </patternFill>
      </fill>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2" formatCode="0.00"/>
      <fill>
        <patternFill patternType="solid">
          <fgColor indexed="64"/>
          <bgColor theme="0" tint="-0.14999847407452621"/>
        </patternFill>
      </fill>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4" formatCode="#,##0.00"/>
      <border diagonalUp="0" diagonalDown="0">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4" formatCode="#,##0.00"/>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4" formatCode="#,##0.00"/>
      <fill>
        <patternFill patternType="solid">
          <fgColor indexed="64"/>
          <bgColor theme="0" tint="-0.14999847407452621"/>
        </patternFill>
      </fill>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border diagonalUp="0" diagonalDown="0">
        <left/>
        <right/>
        <top/>
        <bottom style="medium">
          <color auto="1"/>
        </bottom>
        <vertical/>
        <horizontal/>
      </border>
    </dxf>
    <dxf>
      <font>
        <b val="0"/>
        <i val="0"/>
        <strike val="0"/>
        <condense val="0"/>
        <extend val="0"/>
        <outline val="0"/>
        <shadow val="0"/>
        <u val="none"/>
        <vertAlign val="baseline"/>
        <sz val="12"/>
        <color theme="1"/>
        <name val="Calibri"/>
        <family val="2"/>
        <scheme val="none"/>
      </font>
      <border diagonalUp="0" diagonalDown="0">
        <left/>
        <right/>
        <top/>
        <bottom style="medium">
          <color auto="1"/>
        </bottom>
        <vertical/>
        <horizontal/>
      </border>
    </dxf>
    <dxf>
      <font>
        <b val="0"/>
        <i val="0"/>
        <strike val="0"/>
        <condense val="0"/>
        <extend val="0"/>
        <outline val="0"/>
        <shadow val="0"/>
        <u val="none"/>
        <vertAlign val="baseline"/>
        <sz val="12"/>
        <color theme="1"/>
        <name val="Calibri"/>
        <family val="2"/>
        <scheme val="none"/>
      </font>
      <fill>
        <patternFill patternType="solid">
          <fgColor indexed="64"/>
          <bgColor theme="0" tint="-0.14999847407452621"/>
        </patternFill>
      </fill>
    </dxf>
    <dxf>
      <font>
        <b/>
        <i val="0"/>
        <strike val="0"/>
        <condense val="0"/>
        <extend val="0"/>
        <outline val="0"/>
        <shadow val="0"/>
        <u val="none"/>
        <vertAlign val="baseline"/>
        <sz val="12"/>
        <color theme="1"/>
        <name val="Calibri"/>
        <family val="2"/>
        <scheme val="none"/>
      </font>
      <fill>
        <patternFill patternType="solid">
          <fgColor indexed="64"/>
          <bgColor rgb="FF16B9D0"/>
        </patternFill>
      </fill>
      <alignment horizontal="center" vertical="center" textRotation="0" wrapText="1" indent="0" justifyLastLine="0" shrinkToFit="0" readingOrder="0"/>
      <border diagonalUp="0" diagonalDown="0" outline="0">
        <left style="medium">
          <color auto="1"/>
        </left>
        <right style="medium">
          <color auto="1"/>
        </right>
        <top/>
        <bottom/>
      </border>
    </dxf>
    <dxf>
      <font>
        <b val="0"/>
        <i val="0"/>
        <strike val="0"/>
        <condense val="0"/>
        <extend val="0"/>
        <outline val="0"/>
        <shadow val="0"/>
        <u val="none"/>
        <vertAlign val="baseline"/>
        <sz val="12"/>
        <color theme="1"/>
        <name val="Calibri"/>
        <family val="2"/>
        <scheme val="none"/>
      </font>
      <numFmt numFmtId="4" formatCode="#,##0.00"/>
      <border diagonalUp="0" diagonalDown="0">
        <left style="medium">
          <color auto="1"/>
        </left>
        <right style="medium">
          <color auto="1"/>
        </right>
        <top/>
        <bottom/>
        <vertical/>
        <horizontal/>
      </border>
    </dxf>
    <dxf>
      <font>
        <b val="0"/>
        <i val="0"/>
        <strike val="0"/>
        <condense val="0"/>
        <extend val="0"/>
        <outline val="0"/>
        <shadow val="0"/>
        <u val="none"/>
        <vertAlign val="baseline"/>
        <sz val="12"/>
        <color theme="1"/>
        <name val="Calibri"/>
        <family val="2"/>
        <scheme val="none"/>
      </font>
      <numFmt numFmtId="4" formatCode="#,##0.00"/>
      <border diagonalUp="0" diagonalDown="0">
        <left style="medium">
          <color auto="1"/>
        </left>
        <right style="medium">
          <color auto="1"/>
        </right>
        <top/>
        <bottom style="thin">
          <color auto="1"/>
        </bottom>
        <vertical/>
        <horizontal/>
      </border>
    </dxf>
    <dxf>
      <font>
        <b val="0"/>
        <i val="0"/>
        <strike val="0"/>
        <condense val="0"/>
        <extend val="0"/>
        <outline val="0"/>
        <shadow val="0"/>
        <u val="none"/>
        <vertAlign val="baseline"/>
        <sz val="12"/>
        <color auto="1"/>
        <name val="Calibri"/>
        <family val="2"/>
        <scheme val="none"/>
      </font>
      <fill>
        <patternFill patternType="none">
          <fgColor indexed="64"/>
          <bgColor indexed="65"/>
        </patternFill>
      </fill>
      <border diagonalUp="0" diagonalDown="0">
        <left/>
        <right/>
        <top/>
        <bottom style="thin">
          <color auto="1"/>
        </bottom>
        <vertical/>
        <horizontal/>
      </border>
    </dxf>
    <dxf>
      <font>
        <b/>
        <i val="0"/>
        <strike val="0"/>
        <condense val="0"/>
        <extend val="0"/>
        <outline val="0"/>
        <shadow val="0"/>
        <u val="none"/>
        <vertAlign val="baseline"/>
        <sz val="12"/>
        <color theme="1"/>
        <name val="Calibri"/>
        <family val="2"/>
        <scheme val="none"/>
      </font>
      <numFmt numFmtId="0" formatCode="General"/>
      <fill>
        <patternFill patternType="solid">
          <fgColor indexed="64"/>
          <bgColor rgb="FF16B9D0"/>
        </patternFill>
      </fill>
      <alignment horizontal="center" vertical="center" textRotation="0" wrapText="1" indent="0" justifyLastLine="0" shrinkToFit="0" readingOrder="0"/>
      <border diagonalUp="0" diagonalDown="0" outline="0">
        <left style="medium">
          <color auto="1"/>
        </left>
        <right style="medium">
          <color auto="1"/>
        </right>
        <top/>
        <bottom/>
      </border>
    </dxf>
    <dxf>
      <font>
        <b val="0"/>
        <i val="0"/>
        <strike val="0"/>
        <condense val="0"/>
        <extend val="0"/>
        <outline val="0"/>
        <shadow val="0"/>
        <u val="none"/>
        <vertAlign val="baseline"/>
        <sz val="12"/>
        <color theme="1"/>
        <name val="Calibri"/>
        <family val="2"/>
        <scheme val="none"/>
      </font>
      <numFmt numFmtId="4" formatCode="#,##0.00"/>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4" formatCode="#,##0.00"/>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4" formatCode="#,##0.00"/>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theme="1"/>
        <name val="Calibri"/>
        <family val="2"/>
        <scheme val="none"/>
      </font>
      <numFmt numFmtId="4" formatCode="#,##0.00"/>
      <border diagonalUp="0" diagonalDown="0">
        <left style="medium">
          <color auto="1"/>
        </left>
        <right style="medium">
          <color auto="1"/>
        </right>
        <top/>
        <bottom style="medium">
          <color auto="1"/>
        </bottom>
        <vertical/>
        <horizontal/>
      </border>
    </dxf>
    <dxf>
      <font>
        <b val="0"/>
        <i val="0"/>
        <strike val="0"/>
        <condense val="0"/>
        <extend val="0"/>
        <outline val="0"/>
        <shadow val="0"/>
        <u val="none"/>
        <vertAlign val="baseline"/>
        <sz val="12"/>
        <color auto="1"/>
        <name val="Calibri"/>
        <family val="2"/>
        <scheme val="none"/>
      </font>
      <fill>
        <patternFill patternType="none">
          <fgColor indexed="64"/>
          <bgColor indexed="65"/>
        </patternFill>
      </fill>
      <border diagonalUp="0" diagonalDown="0">
        <left/>
        <right/>
        <top/>
        <bottom style="medium">
          <color auto="1"/>
        </bottom>
        <vertical/>
        <horizontal/>
      </border>
    </dxf>
    <dxf>
      <font>
        <b val="0"/>
        <i val="0"/>
        <strike val="0"/>
        <condense val="0"/>
        <extend val="0"/>
        <outline val="0"/>
        <shadow val="0"/>
        <u val="none"/>
        <vertAlign val="baseline"/>
        <sz val="12"/>
        <color theme="1"/>
        <name val="Calibri"/>
        <family val="2"/>
        <scheme val="none"/>
      </font>
    </dxf>
    <dxf>
      <font>
        <b/>
        <i val="0"/>
        <strike val="0"/>
        <condense val="0"/>
        <extend val="0"/>
        <outline val="0"/>
        <shadow val="0"/>
        <u val="none"/>
        <vertAlign val="baseline"/>
        <sz val="12"/>
        <color theme="1"/>
        <name val="Calibri"/>
        <family val="2"/>
        <scheme val="none"/>
      </font>
      <numFmt numFmtId="0" formatCode="General"/>
      <fill>
        <patternFill patternType="solid">
          <fgColor indexed="64"/>
          <bgColor rgb="FF16B9D0"/>
        </patternFill>
      </fill>
      <alignment horizontal="center" vertical="center" textRotation="0" wrapText="1" indent="0" justifyLastLine="0" shrinkToFit="0" readingOrder="0"/>
      <border diagonalUp="0" diagonalDown="0" outline="0">
        <left style="medium">
          <color auto="1"/>
        </left>
        <right style="medium">
          <color auto="1"/>
        </right>
        <top/>
        <bottom/>
      </border>
    </dxf>
    <dxf>
      <font>
        <b val="0"/>
        <i val="0"/>
        <strike val="0"/>
        <condense val="0"/>
        <extend val="0"/>
        <outline val="0"/>
        <shadow val="0"/>
        <u val="none"/>
        <vertAlign val="baseline"/>
        <sz val="12"/>
        <color theme="1"/>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0" formatCode="General"/>
      <alignment horizontal="center" vertical="bottom" textRotation="0" wrapText="0" indent="0" justifyLastLine="0" shrinkToFit="0" readingOrder="0"/>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2"/>
        <color theme="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0" formatCode="General"/>
      <alignment horizontal="center" vertical="bottom" textRotation="0" wrapText="0" indent="0" justifyLastLine="0" shrinkToFit="0" readingOrder="0"/>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2"/>
        <color theme="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none"/>
      </font>
      <numFmt numFmtId="0" formatCode="Genera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none"/>
      </font>
      <numFmt numFmtId="164" formatCode="&quot;$&quot;#,##0.00"/>
      <fill>
        <patternFill patternType="solid">
          <fgColor indexed="64"/>
          <bgColor theme="0" tint="-0.249977111117893"/>
        </patternFill>
      </fill>
      <border diagonalUp="0" diagonalDown="0">
        <left/>
        <right/>
        <top/>
        <bottom style="medium">
          <color auto="1"/>
        </bottom>
        <vertical/>
        <horizontal/>
      </border>
    </dxf>
    <dxf>
      <font>
        <b/>
        <i val="0"/>
        <strike val="0"/>
        <condense val="0"/>
        <extend val="0"/>
        <outline val="0"/>
        <shadow val="0"/>
        <u val="none"/>
        <vertAlign val="baseline"/>
        <sz val="12"/>
        <color auto="1"/>
        <name val="Calibri"/>
        <family val="2"/>
        <scheme val="none"/>
      </font>
      <fill>
        <patternFill patternType="solid">
          <fgColor indexed="64"/>
          <bgColor rgb="FF13B8D3"/>
        </patternFill>
      </fill>
      <alignment horizontal="left" vertical="center" textRotation="0" wrapText="1" indent="0" justifyLastLine="0" shrinkToFit="0" readingOrder="0"/>
      <border diagonalUp="0" diagonalDown="0">
        <left style="medium">
          <color auto="1"/>
        </left>
        <right style="medium">
          <color auto="1"/>
        </right>
        <top style="medium">
          <color auto="1"/>
        </top>
        <bottom style="medium">
          <color auto="1"/>
        </bottom>
        <vertical/>
        <horizontal style="medium">
          <color auto="1"/>
        </horizontal>
      </border>
    </dxf>
    <dxf>
      <border outline="0">
        <left style="medium">
          <color auto="1"/>
        </left>
        <right style="medium">
          <color auto="1"/>
        </right>
        <top style="medium">
          <color auto="1"/>
        </top>
      </border>
    </dxf>
    <dxf>
      <font>
        <b/>
        <i val="0"/>
        <strike val="0"/>
        <condense val="0"/>
        <extend val="0"/>
        <outline val="0"/>
        <shadow val="0"/>
        <u val="none"/>
        <vertAlign val="baseline"/>
        <sz val="16"/>
        <color theme="1"/>
        <name val="Calibri"/>
        <family val="2"/>
        <scheme val="minor"/>
      </font>
      <fill>
        <patternFill patternType="solid">
          <fgColor indexed="64"/>
          <bgColor rgb="FF1BAAC8"/>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4" formatCode="&quot;$&quot;#,##0.00"/>
      <fill>
        <patternFill patternType="solid">
          <fgColor indexed="64"/>
          <bgColor theme="0" tint="-0.249977111117893"/>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4" formatCode="&quot;$&quot;#,##0.00"/>
      <fill>
        <patternFill patternType="solid">
          <fgColor indexed="64"/>
          <bgColor theme="0" tint="-0.14999847407452621"/>
        </patternFill>
      </fill>
      <alignment horizontal="left" vertical="bottom"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2"/>
        <color theme="1"/>
        <name val="Calibri"/>
        <family val="2"/>
        <scheme val="none"/>
      </font>
      <numFmt numFmtId="14" formatCode="0.00%"/>
      <fill>
        <patternFill patternType="none">
          <fgColor indexed="64"/>
          <bgColor indexed="65"/>
        </patternFill>
      </fill>
      <alignment horizontal="left"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2"/>
        <color auto="1"/>
        <name val="Calibri"/>
        <family val="2"/>
        <scheme val="none"/>
      </font>
      <numFmt numFmtId="2" formatCode="0.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2" formatCode="0.00"/>
      <fill>
        <patternFill patternType="solid">
          <fgColor indexed="64"/>
          <bgColor theme="0" tint="-0.14999847407452621"/>
        </patternFill>
      </fill>
      <alignment horizontal="left"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2"/>
        <color auto="1"/>
        <name val="Calibri"/>
        <family val="2"/>
        <scheme val="none"/>
      </font>
      <numFmt numFmtId="164" formatCode="&quot;$&quot;#,##0.00"/>
      <fill>
        <patternFill patternType="none">
          <fgColor indexed="64"/>
          <bgColor indexed="65"/>
        </patternFill>
      </fill>
      <alignment horizontal="left"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2"/>
        <color auto="1"/>
        <name val="Calibri"/>
        <family val="2"/>
        <scheme val="none"/>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left/>
        <right style="medium">
          <color auto="1"/>
        </right>
        <top/>
        <bottom/>
        <vertical/>
        <horizontal/>
      </border>
    </dxf>
    <dxf>
      <border outline="0">
        <left style="medium">
          <color auto="1"/>
        </left>
        <right style="medium">
          <color auto="1"/>
        </right>
        <top style="medium">
          <color auto="1"/>
        </top>
        <bottom style="medium">
          <color auto="1"/>
        </bottom>
      </border>
    </dxf>
    <dxf>
      <font>
        <b/>
        <i val="0"/>
        <strike val="0"/>
        <condense val="0"/>
        <extend val="0"/>
        <outline val="0"/>
        <shadow val="0"/>
        <u val="none"/>
        <vertAlign val="baseline"/>
        <sz val="12"/>
        <color auto="1"/>
        <name val="Calibri"/>
        <family val="2"/>
        <scheme val="none"/>
      </font>
      <fill>
        <patternFill patternType="solid">
          <fgColor indexed="64"/>
          <bgColor rgb="FF13B8D3"/>
        </patternFill>
      </fill>
      <alignment horizontal="left" vertical="center" textRotation="0" wrapText="1" indent="0" justifyLastLine="0" shrinkToFit="0" readingOrder="0"/>
      <border diagonalUp="0" diagonalDown="0" outline="0">
        <left style="medium">
          <color auto="1"/>
        </left>
        <right style="medium">
          <color auto="1"/>
        </right>
        <top/>
        <bottom/>
      </border>
    </dxf>
    <dxf>
      <font>
        <b val="0"/>
        <i val="0"/>
        <strike val="0"/>
        <condense val="0"/>
        <extend val="0"/>
        <outline val="0"/>
        <shadow val="0"/>
        <u val="none"/>
        <vertAlign val="baseline"/>
        <sz val="12"/>
        <color theme="1"/>
        <name val="Calibri"/>
        <family val="2"/>
        <scheme val="none"/>
      </font>
      <numFmt numFmtId="164" formatCode="&quot;$&quot;#,##0.00"/>
      <fill>
        <patternFill patternType="solid">
          <fgColor indexed="64"/>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4" formatCode="&quot;$&quot;#,##0.00"/>
      <fill>
        <patternFill patternType="solid">
          <fgColor indexed="64"/>
          <bgColor theme="0" tint="-0.14999847407452621"/>
        </patternFill>
      </fill>
      <alignment horizontal="left"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2"/>
        <color theme="1"/>
        <name val="Calibri"/>
        <family val="2"/>
        <scheme val="none"/>
      </font>
      <numFmt numFmtId="14" formatCode="0.00%"/>
      <fill>
        <patternFill patternType="none">
          <fgColor indexed="64"/>
          <bgColor indexed="65"/>
        </patternFill>
      </fill>
      <alignment horizontal="left"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2"/>
        <color theme="1"/>
        <name val="Calibri"/>
        <family val="2"/>
        <scheme val="none"/>
      </font>
      <numFmt numFmtId="14" formatCode="0.00%"/>
      <fill>
        <patternFill patternType="none">
          <fgColor indexed="64"/>
          <bgColor indexed="65"/>
        </patternFill>
      </fill>
      <alignment horizontal="left"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2"/>
        <color theme="1"/>
        <name val="Calibri"/>
        <family val="2"/>
        <scheme val="none"/>
      </font>
      <numFmt numFmtId="14" formatCode="0.00%"/>
      <fill>
        <patternFill patternType="solid">
          <fgColor indexed="64"/>
          <bgColor theme="0" tint="-0.14999847407452621"/>
        </patternFill>
      </fill>
      <alignment horizontal="left"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2"/>
        <color auto="1"/>
        <name val="Calibri"/>
        <family val="2"/>
        <scheme val="none"/>
      </font>
      <numFmt numFmtId="164" formatCode="&quot;$&quot;#,##0.00"/>
      <fill>
        <patternFill patternType="none">
          <fgColor indexed="64"/>
          <bgColor indexed="65"/>
        </patternFill>
      </fill>
      <alignment horizontal="left" vertical="bottom" textRotation="0" wrapText="0" indent="0" justifyLastLine="0" shrinkToFit="0" readingOrder="0"/>
      <border diagonalUp="0" diagonalDown="0">
        <left style="medium">
          <color auto="1"/>
        </left>
        <right style="medium">
          <color auto="1"/>
        </right>
        <top/>
        <bottom/>
        <vertical/>
        <horizontal/>
      </border>
    </dxf>
    <dxf>
      <font>
        <b val="0"/>
        <i val="0"/>
        <strike val="0"/>
        <condense val="0"/>
        <extend val="0"/>
        <outline val="0"/>
        <shadow val="0"/>
        <u val="none"/>
        <vertAlign val="baseline"/>
        <sz val="12"/>
        <color auto="1"/>
        <name val="Calibri"/>
        <family val="2"/>
        <scheme val="none"/>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left/>
        <right style="medium">
          <color auto="1"/>
        </right>
        <top/>
        <bottom/>
        <vertical/>
        <horizontal/>
      </border>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6"/>
        <color theme="1"/>
        <name val="Calibri"/>
        <family val="2"/>
        <scheme val="minor"/>
      </font>
      <numFmt numFmtId="164" formatCode="&quot;$&quot;#,##0.00"/>
    </dxf>
    <dxf>
      <font>
        <b val="0"/>
        <i val="0"/>
        <strike val="0"/>
        <condense val="0"/>
        <extend val="0"/>
        <outline val="0"/>
        <shadow val="0"/>
        <u val="none"/>
        <vertAlign val="baseline"/>
        <sz val="16"/>
        <color theme="1"/>
        <name val="Calibri"/>
        <family val="2"/>
        <scheme val="minor"/>
      </font>
    </dxf>
  </dxfs>
  <tableStyles count="0" defaultTableStyle="TableStyleMedium9" defaultPivotStyle="PivotStyleLight16"/>
  <colors>
    <mruColors>
      <color rgb="FF16B9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117475</xdr:colOff>
      <xdr:row>0</xdr:row>
      <xdr:rowOff>44450</xdr:rowOff>
    </xdr:from>
    <xdr:to>
      <xdr:col>0</xdr:col>
      <xdr:colOff>2254250</xdr:colOff>
      <xdr:row>0</xdr:row>
      <xdr:rowOff>664507</xdr:rowOff>
    </xdr:to>
    <xdr:pic>
      <xdr:nvPicPr>
        <xdr:cNvPr id="3" name="Picture 2" descr="Steps to Care logo.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2750" y="44450"/>
          <a:ext cx="2136775" cy="6200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149225</xdr:colOff>
      <xdr:row>0</xdr:row>
      <xdr:rowOff>28575</xdr:rowOff>
    </xdr:from>
    <xdr:to>
      <xdr:col>1</xdr:col>
      <xdr:colOff>1381125</xdr:colOff>
      <xdr:row>0</xdr:row>
      <xdr:rowOff>648632</xdr:rowOff>
    </xdr:to>
    <xdr:pic>
      <xdr:nvPicPr>
        <xdr:cNvPr id="3" name="Picture 2" descr="Steps to Care logo. ">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49225" y="28575"/>
          <a:ext cx="2032000" cy="6200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34925</xdr:colOff>
      <xdr:row>0</xdr:row>
      <xdr:rowOff>85725</xdr:rowOff>
    </xdr:from>
    <xdr:to>
      <xdr:col>0</xdr:col>
      <xdr:colOff>2381250</xdr:colOff>
      <xdr:row>1</xdr:row>
      <xdr:rowOff>54842</xdr:rowOff>
    </xdr:to>
    <xdr:pic>
      <xdr:nvPicPr>
        <xdr:cNvPr id="3" name="Picture 2" descr="Steps to Care logo. ">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63525" y="85725"/>
          <a:ext cx="2346325" cy="673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2462798</xdr:colOff>
      <xdr:row>1</xdr:row>
      <xdr:rowOff>73892</xdr:rowOff>
    </xdr:to>
    <xdr:pic>
      <xdr:nvPicPr>
        <xdr:cNvPr id="2" name="Picture 1" descr="Steps to care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150" y="104775"/>
          <a:ext cx="2405648" cy="67396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FECC27-49BB-4F4C-9DF3-800FA345B4FB}" name="Overall_Budget" displayName="Overall_Budget" ref="A4:B10" totalsRowShown="0">
  <tableColumns count="2">
    <tableColumn id="1" xr3:uid="{B9FF6253-EBA0-4219-8530-D5213338FD3F}" name="Title" dataDxfId="79"/>
    <tableColumn id="2" xr3:uid="{2B53D5F7-6A12-4A30-B365-C35055F56D73}" name="Salary" dataDxfId="78"/>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9E3A2C1-2631-4DD9-80B0-008188DD9321}" name="Service_Prep_Overhead" displayName="Service_Prep_Overhead" ref="A3:C13" totalsRowShown="0">
  <tableColumns count="3">
    <tableColumn id="1" xr3:uid="{5F22D1BA-A7E6-4C3C-BE72-1C50E6A835BD}" name="Services" dataDxfId="11" dataCellStyle="Normal 2"/>
    <tableColumn id="2" xr3:uid="{5753BFF0-D4E1-4F44-B090-62BFDE0FE194}" name="Cost per Month" dataDxfId="10"/>
    <tableColumn id="3" xr3:uid="{A872EFD0-B70B-4F20-8480-FB45F9D54F36}" name="Instructions for Calculation" dataDxfId="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CDAD30D-3079-4BFD-BF69-AABB7AA7A3F2}" name="Non_Direct_Imp" displayName="Non_Direct_Imp" ref="A3:B8" totalsRowShown="0" tableBorderDxfId="8">
  <tableColumns count="2">
    <tableColumn id="1" xr3:uid="{EAD2AD34-A071-4579-B2D7-1266C1929908}" name="Non-Direct Service Implementation" dataDxfId="7" dataCellStyle="Normal 2"/>
    <tableColumn id="2" xr3:uid="{4DEF018D-C22D-40B3-945D-BB667EB1909A}" name="Description" dataDxfId="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D7C0C88-A217-44D7-85E9-F5FBFBB8587B}" name="Admin" displayName="Admin" ref="A10:B13" totalsRowShown="0" tableBorderDxfId="5">
  <tableColumns count="2">
    <tableColumn id="1" xr3:uid="{1E251307-C6E0-4987-AF46-076470FB98A1}" name="Administrative" dataDxfId="4" dataCellStyle="Normal 2"/>
    <tableColumn id="2" xr3:uid="{75C64ECA-AEDA-46E9-9035-D732691F8B9E}" name="Description" dataDxfId="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ACAF3EE-F623-409A-8E6A-E33BFFF50712}" name="Direct_Service_Imp" displayName="Direct_Service_Imp" ref="A15:B28" totalsRowShown="0" tableBorderDxfId="2">
  <tableColumns count="2">
    <tableColumn id="1" xr3:uid="{B1FC2B02-2D45-4AA6-86D5-E3E7A8BD6DC5}" name="Direct Service Implementation with Clients" dataDxfId="1"/>
    <tableColumn id="2" xr3:uid="{9278AC76-BA65-46D0-BA40-DEF18A412E4F}" name="Description"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A9F855-231B-41D5-AAB0-BC2AFAF95621}" name="Table3" displayName="Table3" ref="A11:H29" totalsRowShown="0" tableBorderDxfId="77">
  <tableColumns count="8">
    <tableColumn id="1" xr3:uid="{97779FEB-3A69-45CD-9D84-54A0C206AE02}" name="Staff ID #" dataDxfId="76"/>
    <tableColumn id="2" xr3:uid="{9D595B96-CEC4-44CA-80E5-48044B55DEA9}" name="Position Title" dataDxfId="75" dataCellStyle="Comma 2"/>
    <tableColumn id="3" xr3:uid="{BE7C145A-CF9D-4AF9-B95F-FE99DEA719F8}" name="Annual Salary" dataDxfId="74" dataCellStyle="Normal 2"/>
    <tableColumn id="4" xr3:uid="{40BFF84C-31F9-421B-8705-71B5260448CF}" name="Estimated % FTE on STEPS (from Implementation Costs)" dataDxfId="73"/>
    <tableColumn id="5" xr3:uid="{C6DD5CEA-39DF-4D0C-AFD7-636C5126EA67}" name="Actual % FTE on STEPS" dataDxfId="72"/>
    <tableColumn id="6" xr3:uid="{633CDB96-3575-40E4-BCE1-84EDA0ECDFF4}" name="% Fringe Benefits" dataDxfId="71"/>
    <tableColumn id="7" xr3:uid="{7DD1B686-B135-4A59-B9F8-A2B33C182671}" name="Total Actual STEPS Annual Salary + Fringe" dataDxfId="70"/>
    <tableColumn id="8" xr3:uid="{3EC80911-36AD-4D33-9AE6-6798D21EA4B4}" name="Calculated STEPS Hourly Rate + Fringe" dataDxfId="6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27D6CCD-163C-4977-988E-2738802AE1EA}" name="Table4" displayName="Table4" ref="A31:H48" totalsRowShown="0" headerRowDxfId="68" tableBorderDxfId="67">
  <tableColumns count="8">
    <tableColumn id="1" xr3:uid="{7C69CF96-AE60-414C-8CCA-7A1F5F8DBA26}" name="Staff ID #" dataDxfId="66"/>
    <tableColumn id="2" xr3:uid="{22533394-2DA8-4091-97D2-8A802B1359F1}" name="Position Title" dataDxfId="65" dataCellStyle="Comma 2"/>
    <tableColumn id="3" xr3:uid="{098B4636-198B-4004-B838-BA5D7EFDC25E}" name="Hourly Rate" dataDxfId="64" dataCellStyle="Normal 2"/>
    <tableColumn id="4" xr3:uid="{66E25F9D-66B6-43CA-95F6-316E4B501D9A}" name="Estimated Hours/Week (from Implementation Costs)" dataDxfId="63" dataCellStyle="Comma 2"/>
    <tableColumn id="5" xr3:uid="{034DDD26-3ADB-4565-BA1E-D82BB23DC3FF}" name="Actual Hours on STEPS/Week" dataDxfId="62" dataCellStyle="Comma 2"/>
    <tableColumn id="6" xr3:uid="{7BDF7598-8728-4A08-BC95-DFF9AA2B16F0}" name="% Fringe Benefits" dataDxfId="61"/>
    <tableColumn id="7" xr3:uid="{CDD1A70F-77B5-4717-A325-92B64CD88606}" name="Total STEPS Estimated Annual Pay + Fringe" dataDxfId="60"/>
    <tableColumn id="8" xr3:uid="{69FCFE12-2B70-4199-B114-9850AB84988E}" name="Calculated STEPS Hourly Rate + Fringe" dataDxfId="5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7935723-47B7-4655-88EC-F659994338C2}" name="Table8" displayName="Table8" ref="J12:K16" totalsRowShown="0" headerRowDxfId="58" tableBorderDxfId="57">
  <tableColumns count="2">
    <tableColumn id="1" xr3:uid="{2F449C4F-B0EE-4FB9-9A55-221DDDB73634}" name="ROLE" dataDxfId="56"/>
    <tableColumn id="2" xr3:uid="{DD7C6FA1-9247-4374-B296-9D552DB264F7}" name="Average CALCULATED HOURLY RATE" dataDxfId="5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E29CFA8-DA53-456B-812F-26615017C892}" name="Table9" displayName="Table9" ref="B4:E5" totalsRowShown="0" headerRowDxfId="54" dataDxfId="53" tableBorderDxfId="52">
  <tableColumns count="4">
    <tableColumn id="1" xr3:uid="{F8E43FC2-9E8D-41FF-8F93-02EA078DD8AB}" name="Average # New Clients/Month" dataDxfId="51"/>
    <tableColumn id="2" xr3:uid="{27809A2B-E438-46D1-A620-F8568C66BCD6}" name="Average # Active Clients/Month" dataDxfId="50"/>
    <tableColumn id="3" xr3:uid="{5FE24D1F-8831-4A91-A2AB-9183D4553EF2}" name="Average # Lost-to-follow-up Clients/Month" dataDxfId="49"/>
    <tableColumn id="4" xr3:uid="{FA182A58-8414-4EE9-B062-99F7A250E273}" name="Average # Potential Clients/Month" dataDxfId="4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7962F2D-AE99-4C71-8E5B-DF33CE822F4F}" name="Table10" displayName="Table10" ref="B7:E8" totalsRowShown="0" headerRowDxfId="47" dataDxfId="46" tableBorderDxfId="45">
  <tableColumns count="4">
    <tableColumn id="1" xr3:uid="{CDCEBF29-117A-4B1B-B1F2-F42EE9B6A50F}" name="# Patient Navigators" dataDxfId="44"/>
    <tableColumn id="2" xr3:uid="{31D0C0C4-3DCE-4046-9AC8-7E396181024B}" name="# Care Coordinators" dataDxfId="43"/>
    <tableColumn id="3" xr3:uid="{9EBCD26A-25CA-425A-B7BD-92E8C448D55B}" name="# Program Directors" dataDxfId="42"/>
    <tableColumn id="4" xr3:uid="{BE054F6B-2EDB-454A-ADE2-066AFC695ABD}" name="# Other Staff" dataDxfId="4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3A6E2A5-2DC5-4DEE-A8CF-B4C6958352DD}" name="Non_Direct_Service" displayName="Non_Direct_Service" ref="A11:E17" totalsRowShown="0" headerRowDxfId="40" dataDxfId="39">
  <tableColumns count="5">
    <tableColumn id="1" xr3:uid="{C7159729-34DE-4E08-BAC8-8F8CDA84473E}" name="Services" dataDxfId="38" dataCellStyle="Normal 2"/>
    <tableColumn id="2" xr3:uid="{AB4F56AD-8C57-4ADC-8C2D-FB565499D4D4}" name="Program Director Average # Hours/Month " dataDxfId="37"/>
    <tableColumn id="3" xr3:uid="{D1A04E65-8D2B-444F-B229-F9A67E11D00E}" name="Care Coordinator Average # Hours/Month " dataDxfId="36"/>
    <tableColumn id="4" xr3:uid="{696BAD0D-E3A8-419D-AF17-70F8B502D3CE}" name="Patient Navigator Average # Hours/Month " dataDxfId="35"/>
    <tableColumn id="5" xr3:uid="{04015E07-4C8F-445B-A9CA-51EC5F917561}" name="Other _x000a_Average # Hours/Month " dataDxfId="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102200A-369D-4F7F-8201-683192B6808F}" name="Administrative" displayName="Administrative" ref="A20:E24" totalsRowShown="0" headerRowDxfId="33">
  <tableColumns count="5">
    <tableColumn id="1" xr3:uid="{B2055CC7-E567-45D1-86F2-0D675E65220F}" name="Services" dataDxfId="32" dataCellStyle="Normal 2"/>
    <tableColumn id="2" xr3:uid="{EADF1A20-674D-44BE-82EA-49C993D66FEC}" name="Program Director Average # Hours/Month " dataDxfId="31"/>
    <tableColumn id="3" xr3:uid="{C3316A5B-1888-4FE4-98B4-570DD2A40C25}" name="Care Coordinator Average # Hours/Month "/>
    <tableColumn id="4" xr3:uid="{8CEC87CB-1FC4-4905-B0EC-AF58D565205C}" name="Patient Navigator Average # Hours/Month "/>
    <tableColumn id="5" xr3:uid="{61724FCF-B40D-4CE2-A5AC-28D48F3EAFDB}" name="Other _x000a_Average # Hours/Month " dataDxfId="3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80A60ED-D33C-420E-85DD-D7C6B2CAD0C6}" name="Direct_Service_Implementation" displayName="Direct_Service_Implementation" ref="A27:P41" totalsRowShown="0" headerRowDxfId="29" dataDxfId="28" dataCellStyle="Percent">
  <tableColumns count="16">
    <tableColumn id="1" xr3:uid="{7F4A4D1F-05A5-4EB2-A20A-2F2B5B57CC1C}" name="Client Type" dataDxfId="27"/>
    <tableColumn id="2" xr3:uid="{6EF7309F-C6C9-4AE4-9957-85AF8F263D01}" name="Services" dataDxfId="26"/>
    <tableColumn id="3" xr3:uid="{46450168-4B7E-48CF-AF05-3AE87CB7A162}" name="STEPS Projection of hours/service/client time per service per client per month" dataDxfId="25"/>
    <tableColumn id="4" xr3:uid="{39325298-1F93-419D-9C9E-22060BB48D19}" name="Agency Estimate of hours/service/client time per service per client per month" dataDxfId="24"/>
    <tableColumn id="5" xr3:uid="{63587C81-0937-486F-ABF8-98334E5AAA08}" name="Agency Average # services/client time per service per client per month" dataDxfId="23"/>
    <tableColumn id="6" xr3:uid="{14898D0A-74A1-43E7-86B0-C6312979A9C8}" name="Agency Average Number of Clients/Month" dataDxfId="22"/>
    <tableColumn id="7" xr3:uid="{EB5E0BDF-E1E2-4B2A-82B8-1459E5AA078C}" name="Total Hours/Service/Month" dataDxfId="21"/>
    <tableColumn id="8" xr3:uid="{C5A36074-3AE0-4BAF-88B6-0C18DBD84A86}" name="% Contribution: Program Director" dataDxfId="20" dataCellStyle="Percent"/>
    <tableColumn id="9" xr3:uid="{3728DD7D-57AB-4022-A14A-E793A9906E69}" name="% Contribution: Care Coordinator" dataDxfId="19" dataCellStyle="Percent"/>
    <tableColumn id="10" xr3:uid="{F884A93D-F9AB-4B20-AE2C-8093547F964E}" name="% Contribution: Patient Navigator" dataDxfId="18" dataCellStyle="Percent"/>
    <tableColumn id="11" xr3:uid="{40EC6B6E-DB8B-4C84-98A3-1773E2D38CE9}" name="% Contribution: Other" dataDxfId="17" dataCellStyle="Percent"/>
    <tableColumn id="12" xr3:uid="{C2252E42-806A-446A-BC96-2532C63C587E}" name="% Contribution: Total" dataDxfId="16" dataCellStyle="Percent"/>
    <tableColumn id="13" xr3:uid="{1A7F640F-2875-4B44-99EA-C8919C89005A}" name="Hours Contributed/_x000a_Month/Program Director" dataDxfId="15" dataCellStyle="Percent"/>
    <tableColumn id="14" xr3:uid="{45E802DB-007D-4002-B0D7-D1E502984D22}" name="Hours Contributed/_x000a_Month/ Care Coordinator" dataDxfId="14" dataCellStyle="Percent"/>
    <tableColumn id="15" xr3:uid="{C69027B8-3C7C-4A7A-877A-5212EC032B7C}" name="Hours Contributed/_x000a_Month/ Patient Navigator" dataDxfId="13" dataCellStyle="Percent"/>
    <tableColumn id="16" xr3:uid="{2E1AB7CD-3999-4ADD-ADC7-1580AB40963C}" name="Hours Contributed/Month/_x000a_Other" dataDxfId="12" dataCellStyle="Perc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5.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zoomScaleNormal="100" workbookViewId="0">
      <selection activeCell="A3" sqref="A3"/>
    </sheetView>
  </sheetViews>
  <sheetFormatPr defaultColWidth="19.44140625" defaultRowHeight="15.6" x14ac:dyDescent="0.3"/>
  <cols>
    <col min="1" max="1" width="48.44140625" style="2" customWidth="1"/>
    <col min="2" max="2" width="34.88671875" style="2" customWidth="1"/>
    <col min="3" max="4" width="19.44140625" style="2"/>
    <col min="6" max="16384" width="19.44140625" style="2"/>
  </cols>
  <sheetData>
    <row r="1" spans="1:4" ht="56.1" customHeight="1" x14ac:dyDescent="0.3">
      <c r="B1" s="4" t="s">
        <v>0</v>
      </c>
      <c r="C1" s="4" t="s">
        <v>1</v>
      </c>
      <c r="D1" s="4"/>
    </row>
    <row r="2" spans="1:4" ht="21" x14ac:dyDescent="0.4">
      <c r="A2" s="33" t="s">
        <v>54</v>
      </c>
      <c r="B2" s="35"/>
    </row>
    <row r="3" spans="1:4" ht="21" x14ac:dyDescent="0.4">
      <c r="A3" s="84" t="s">
        <v>139</v>
      </c>
      <c r="B3" s="35"/>
    </row>
    <row r="4" spans="1:4" ht="21" x14ac:dyDescent="0.4">
      <c r="A4" s="33" t="s">
        <v>138</v>
      </c>
      <c r="B4" s="83" t="s">
        <v>49</v>
      </c>
      <c r="C4" s="82"/>
    </row>
    <row r="5" spans="1:4" ht="21" x14ac:dyDescent="0.4">
      <c r="A5" s="32" t="s">
        <v>50</v>
      </c>
      <c r="B5" s="35">
        <f>SUMIF('Staff Pay'!B12:B47,'Staff Pay'!B15,'Staff Pay'!G12:G47)</f>
        <v>73932.724252491695</v>
      </c>
    </row>
    <row r="6" spans="1:4" ht="21" x14ac:dyDescent="0.4">
      <c r="A6" s="32" t="s">
        <v>51</v>
      </c>
      <c r="B6" s="35">
        <f>SUMIF('Staff Pay'!B12:B47,'Staff Pay'!B16,'Staff Pay'!G12:G47)</f>
        <v>40052.186312292368</v>
      </c>
    </row>
    <row r="7" spans="1:4" ht="21" x14ac:dyDescent="0.4">
      <c r="A7" s="32" t="s">
        <v>52</v>
      </c>
      <c r="B7" s="35">
        <f>SUMIF('Staff Pay'!B12:B47,'Staff Pay'!B14,'Staff Pay'!G12:G47)</f>
        <v>86402.08159468438</v>
      </c>
    </row>
    <row r="8" spans="1:4" ht="21" x14ac:dyDescent="0.4">
      <c r="A8" s="54" t="s">
        <v>87</v>
      </c>
      <c r="B8" s="35">
        <f>SUMIF('Staff Pay'!B12:B48,'Staff Pay'!B12,'Staff Pay'!G12:G48)</f>
        <v>35109.530730897008</v>
      </c>
    </row>
    <row r="9" spans="1:4" ht="21" x14ac:dyDescent="0.4">
      <c r="A9" s="55" t="s">
        <v>92</v>
      </c>
      <c r="B9" s="37">
        <f>SUM(B5:B8)</f>
        <v>235496.52289036545</v>
      </c>
    </row>
    <row r="10" spans="1:4" ht="21" x14ac:dyDescent="0.4">
      <c r="A10" s="85" t="s">
        <v>139</v>
      </c>
      <c r="B10" s="35"/>
    </row>
    <row r="11" spans="1:4" ht="21" x14ac:dyDescent="0.4">
      <c r="A11" s="36" t="s">
        <v>53</v>
      </c>
      <c r="B11" s="37">
        <f>('Service Prep and Overhead'!B13)*12</f>
        <v>255600</v>
      </c>
    </row>
    <row r="12" spans="1:4" ht="21" x14ac:dyDescent="0.4">
      <c r="A12" s="85" t="s">
        <v>139</v>
      </c>
      <c r="B12" s="35"/>
    </row>
    <row r="13" spans="1:4" ht="21" x14ac:dyDescent="0.4">
      <c r="A13" s="56" t="s">
        <v>93</v>
      </c>
      <c r="B13" s="37">
        <f>SUM(B9, B11)</f>
        <v>491096.52289036545</v>
      </c>
    </row>
    <row r="14" spans="1:4" ht="21" x14ac:dyDescent="0.4">
      <c r="A14" s="86" t="s">
        <v>140</v>
      </c>
      <c r="B14" s="35"/>
    </row>
    <row r="15" spans="1:4" ht="21" x14ac:dyDescent="0.4">
      <c r="A15"/>
      <c r="B15" s="35"/>
    </row>
    <row r="16" spans="1:4" ht="21" x14ac:dyDescent="0.4">
      <c r="A16"/>
      <c r="B16" s="35"/>
    </row>
    <row r="17" spans="1:2" ht="21" x14ac:dyDescent="0.4">
      <c r="A17"/>
      <c r="B17" s="35"/>
    </row>
    <row r="18" spans="1:2" ht="21" x14ac:dyDescent="0.4">
      <c r="A18"/>
      <c r="B18" s="35"/>
    </row>
    <row r="19" spans="1:2" ht="21" x14ac:dyDescent="0.4">
      <c r="A19"/>
      <c r="B19" s="35"/>
    </row>
    <row r="20" spans="1:2" ht="21" x14ac:dyDescent="0.4">
      <c r="A20"/>
      <c r="B20" s="35"/>
    </row>
    <row r="21" spans="1:2" ht="21" x14ac:dyDescent="0.4">
      <c r="A21"/>
      <c r="B21" s="35"/>
    </row>
    <row r="22" spans="1:2" ht="21" x14ac:dyDescent="0.4">
      <c r="A22"/>
      <c r="B22" s="35"/>
    </row>
    <row r="23" spans="1:2" ht="21" x14ac:dyDescent="0.4">
      <c r="A23"/>
      <c r="B23" s="35"/>
    </row>
    <row r="24" spans="1:2" x14ac:dyDescent="0.3">
      <c r="A24"/>
      <c r="B24"/>
    </row>
    <row r="25" spans="1:2" x14ac:dyDescent="0.3">
      <c r="A25"/>
      <c r="B25"/>
    </row>
    <row r="26" spans="1:2" x14ac:dyDescent="0.3">
      <c r="A26"/>
      <c r="B26"/>
    </row>
    <row r="27" spans="1:2" x14ac:dyDescent="0.3">
      <c r="A27"/>
      <c r="B27"/>
    </row>
    <row r="28" spans="1:2" x14ac:dyDescent="0.3">
      <c r="A28"/>
      <c r="B28"/>
    </row>
    <row r="29" spans="1:2" x14ac:dyDescent="0.3">
      <c r="A29"/>
      <c r="B29"/>
    </row>
    <row r="30" spans="1:2" x14ac:dyDescent="0.3">
      <c r="A30"/>
      <c r="B30"/>
    </row>
    <row r="31" spans="1:2" x14ac:dyDescent="0.3">
      <c r="A31"/>
      <c r="B31"/>
    </row>
    <row r="32" spans="1:2" x14ac:dyDescent="0.3">
      <c r="A32"/>
      <c r="B32"/>
    </row>
    <row r="33" spans="1:2" x14ac:dyDescent="0.3">
      <c r="A33"/>
      <c r="B33"/>
    </row>
    <row r="34" spans="1:2" x14ac:dyDescent="0.3">
      <c r="A34"/>
      <c r="B34"/>
    </row>
    <row r="35" spans="1:2" x14ac:dyDescent="0.3">
      <c r="A35"/>
      <c r="B35"/>
    </row>
    <row r="36" spans="1:2" x14ac:dyDescent="0.3">
      <c r="A36"/>
      <c r="B36"/>
    </row>
    <row r="37" spans="1:2" x14ac:dyDescent="0.3">
      <c r="A37"/>
      <c r="B37"/>
    </row>
    <row r="38" spans="1:2" x14ac:dyDescent="0.3">
      <c r="A38"/>
      <c r="B38"/>
    </row>
    <row r="39" spans="1:2" x14ac:dyDescent="0.3">
      <c r="A39"/>
      <c r="B39"/>
    </row>
    <row r="40" spans="1:2" x14ac:dyDescent="0.3">
      <c r="A40"/>
      <c r="B40"/>
    </row>
  </sheetData>
  <printOptions horizontalCentered="1"/>
  <pageMargins left="0.25" right="0.25" top="1" bottom="1" header="0.5" footer="0.5"/>
  <pageSetup scale="75" orientation="portrait" horizontalDpi="4294967292" verticalDpi="4294967292"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zoomScaleNormal="100" workbookViewId="0">
      <selection activeCell="D1" sqref="D1"/>
    </sheetView>
  </sheetViews>
  <sheetFormatPr defaultColWidth="8.88671875" defaultRowHeight="21" customHeight="1" x14ac:dyDescent="0.3"/>
  <cols>
    <col min="1" max="1" width="12" style="2" customWidth="1"/>
    <col min="2" max="2" width="21.88671875" style="2" customWidth="1"/>
    <col min="3" max="3" width="13.33203125" style="2" customWidth="1"/>
    <col min="4" max="4" width="20.5546875" style="2" customWidth="1"/>
    <col min="5" max="5" width="17" style="2" customWidth="1"/>
    <col min="6" max="6" width="12.109375" style="2" customWidth="1"/>
    <col min="7" max="7" width="22.6640625" style="2" customWidth="1"/>
    <col min="8" max="8" width="25" style="2" customWidth="1"/>
    <col min="9" max="9" width="9" style="2" customWidth="1"/>
    <col min="10" max="10" width="19.44140625" style="2" customWidth="1"/>
    <col min="11" max="11" width="42.33203125" style="2" customWidth="1"/>
    <col min="12" max="12" width="20.44140625" style="2" customWidth="1"/>
    <col min="13" max="16384" width="8.88671875" style="2"/>
  </cols>
  <sheetData>
    <row r="1" spans="1:15" ht="56.1" customHeight="1" x14ac:dyDescent="0.3">
      <c r="C1" s="4" t="s">
        <v>0</v>
      </c>
      <c r="D1" s="4"/>
      <c r="E1" s="4"/>
      <c r="F1" s="4"/>
      <c r="G1" s="4" t="s">
        <v>1</v>
      </c>
      <c r="H1" s="4"/>
      <c r="I1" s="4"/>
      <c r="J1" s="4"/>
      <c r="K1" s="4"/>
    </row>
    <row r="2" spans="1:15" ht="18" x14ac:dyDescent="0.35">
      <c r="A2" s="78" t="s">
        <v>121</v>
      </c>
      <c r="B2" s="79"/>
      <c r="C2" s="80"/>
      <c r="D2" s="80"/>
      <c r="E2" s="80"/>
      <c r="F2" s="80"/>
      <c r="G2" s="80"/>
      <c r="H2" s="80"/>
      <c r="I2" s="16"/>
      <c r="J2" s="16"/>
      <c r="K2" s="16"/>
    </row>
    <row r="3" spans="1:15" ht="18" x14ac:dyDescent="0.35">
      <c r="A3" s="78" t="s">
        <v>122</v>
      </c>
      <c r="B3" s="79"/>
      <c r="C3" s="80"/>
      <c r="D3" s="80"/>
      <c r="E3" s="80"/>
      <c r="F3" s="80"/>
      <c r="G3" s="80"/>
      <c r="H3" s="80"/>
      <c r="I3" s="16"/>
      <c r="J3" s="16"/>
      <c r="K3" s="16"/>
    </row>
    <row r="4" spans="1:15" ht="18" x14ac:dyDescent="0.35">
      <c r="A4" s="78" t="s">
        <v>123</v>
      </c>
      <c r="B4" s="79"/>
      <c r="C4" s="80"/>
      <c r="D4" s="80"/>
      <c r="E4" s="80"/>
      <c r="F4" s="80"/>
      <c r="G4" s="80"/>
      <c r="H4" s="80"/>
      <c r="I4" s="16"/>
      <c r="J4" s="16"/>
      <c r="K4" s="16"/>
    </row>
    <row r="5" spans="1:15" ht="18" x14ac:dyDescent="0.35">
      <c r="A5" s="78" t="s">
        <v>124</v>
      </c>
      <c r="B5" s="79"/>
      <c r="C5" s="80"/>
      <c r="D5" s="80"/>
      <c r="E5" s="80"/>
      <c r="F5" s="80"/>
      <c r="G5" s="80"/>
      <c r="H5" s="80"/>
      <c r="I5" s="16"/>
      <c r="J5" s="16"/>
      <c r="K5" s="16"/>
    </row>
    <row r="6" spans="1:15" ht="18" x14ac:dyDescent="0.35">
      <c r="A6" s="78" t="s">
        <v>125</v>
      </c>
      <c r="B6" s="79"/>
      <c r="C6" s="80"/>
      <c r="D6" s="80"/>
      <c r="E6" s="80"/>
      <c r="F6" s="80"/>
      <c r="G6" s="80"/>
      <c r="H6" s="80"/>
      <c r="I6" s="16"/>
      <c r="J6" s="16"/>
      <c r="K6" s="16"/>
    </row>
    <row r="7" spans="1:15" ht="18" x14ac:dyDescent="0.35">
      <c r="A7" s="78" t="s">
        <v>126</v>
      </c>
      <c r="B7" s="79"/>
      <c r="C7" s="80"/>
      <c r="D7" s="80"/>
      <c r="E7" s="80"/>
      <c r="F7" s="80"/>
      <c r="G7" s="80"/>
      <c r="H7" s="80"/>
      <c r="I7" s="16"/>
      <c r="J7" s="16"/>
      <c r="K7" s="16"/>
    </row>
    <row r="8" spans="1:15" ht="18" x14ac:dyDescent="0.35">
      <c r="A8" s="78" t="s">
        <v>128</v>
      </c>
      <c r="B8" s="79"/>
      <c r="C8" s="80"/>
      <c r="D8" s="80"/>
      <c r="E8" s="80"/>
      <c r="F8" s="80"/>
      <c r="G8" s="80"/>
      <c r="H8" s="80"/>
      <c r="I8" s="16"/>
      <c r="J8" s="16"/>
      <c r="K8" s="16"/>
    </row>
    <row r="9" spans="1:15" customFormat="1" ht="18.600000000000001" thickBot="1" x14ac:dyDescent="0.4">
      <c r="A9" s="76" t="s">
        <v>127</v>
      </c>
      <c r="B9" s="75"/>
      <c r="C9" s="75"/>
      <c r="D9" s="75"/>
      <c r="E9" s="75"/>
      <c r="F9" s="75"/>
      <c r="G9" s="75"/>
      <c r="H9" s="75"/>
    </row>
    <row r="10" spans="1:15" ht="21.6" thickBot="1" x14ac:dyDescent="0.45">
      <c r="A10" s="77" t="s">
        <v>41</v>
      </c>
      <c r="B10" s="30"/>
      <c r="C10" s="30"/>
      <c r="D10" s="30"/>
      <c r="E10" s="30"/>
      <c r="F10" s="30"/>
      <c r="G10" s="30"/>
      <c r="H10" s="31"/>
      <c r="I10"/>
      <c r="J10"/>
      <c r="K10"/>
    </row>
    <row r="11" spans="1:15" ht="58.5" customHeight="1" thickBot="1" x14ac:dyDescent="0.35">
      <c r="A11" s="95" t="s">
        <v>37</v>
      </c>
      <c r="B11" s="94" t="s">
        <v>3</v>
      </c>
      <c r="C11" s="89" t="s">
        <v>22</v>
      </c>
      <c r="D11" s="90" t="s">
        <v>94</v>
      </c>
      <c r="E11" s="91" t="s">
        <v>95</v>
      </c>
      <c r="F11" s="89" t="s">
        <v>23</v>
      </c>
      <c r="G11" s="92" t="s">
        <v>120</v>
      </c>
      <c r="H11" s="93" t="s">
        <v>43</v>
      </c>
      <c r="I11"/>
      <c r="J11" s="140" t="s">
        <v>79</v>
      </c>
      <c r="K11" s="140"/>
      <c r="O11" s="6"/>
    </row>
    <row r="12" spans="1:15" ht="21" customHeight="1" thickBot="1" x14ac:dyDescent="0.4">
      <c r="A12" s="87">
        <v>1234</v>
      </c>
      <c r="B12" s="7" t="s">
        <v>55</v>
      </c>
      <c r="C12" s="8">
        <v>45000</v>
      </c>
      <c r="D12" s="57">
        <f>(SUM('Implementation Costs'!P41,'Implementation Costs'!E17,'Implementation Costs'!E24)/(35*4.3))</f>
        <v>0.62416943521594681</v>
      </c>
      <c r="E12" s="9">
        <f>D12</f>
        <v>0.62416943521594681</v>
      </c>
      <c r="F12" s="9">
        <v>0.25</v>
      </c>
      <c r="G12" s="10">
        <f>(C12*E12)+(C12*E12*F12)</f>
        <v>35109.530730897008</v>
      </c>
      <c r="H12" s="88">
        <f>G12/52/40</f>
        <v>16.879582082162024</v>
      </c>
      <c r="I12"/>
      <c r="J12" s="104" t="s">
        <v>141</v>
      </c>
      <c r="K12" s="104" t="s">
        <v>142</v>
      </c>
    </row>
    <row r="13" spans="1:15" ht="21" customHeight="1" thickBot="1" x14ac:dyDescent="0.35">
      <c r="A13" s="87">
        <v>9876</v>
      </c>
      <c r="B13" s="7" t="s">
        <v>21</v>
      </c>
      <c r="C13" s="12">
        <v>35000</v>
      </c>
      <c r="D13" s="57">
        <f>(SUM('Implementation Costs'!O41,'Implementation Costs'!D17,'Implementation Costs'!D24)/(35*4.3))</f>
        <v>0.81594684385382055</v>
      </c>
      <c r="E13" s="9">
        <f t="shared" ref="E13:E27" si="0">D13</f>
        <v>0.81594684385382055</v>
      </c>
      <c r="F13" s="9">
        <v>0.25</v>
      </c>
      <c r="G13" s="10">
        <f t="shared" ref="G13:G27" si="1">(C13*E13)+(C13*E13*F13)</f>
        <v>35697.674418604649</v>
      </c>
      <c r="H13" s="88">
        <f t="shared" ref="H13:H27" si="2">G13/52/40</f>
        <v>17.162343470483002</v>
      </c>
      <c r="I13"/>
      <c r="J13" s="5" t="s">
        <v>19</v>
      </c>
      <c r="K13" s="103">
        <f>AVERAGEIF(B12:B48,J13,H12:H48)</f>
        <v>35.544578967544084</v>
      </c>
    </row>
    <row r="14" spans="1:15" ht="21" customHeight="1" thickBot="1" x14ac:dyDescent="0.35">
      <c r="A14" s="87">
        <v>9877</v>
      </c>
      <c r="B14" s="7" t="s">
        <v>21</v>
      </c>
      <c r="C14" s="13">
        <v>31000</v>
      </c>
      <c r="D14" s="57">
        <f>(SUM('Implementation Costs'!O41,'Implementation Costs'!D17,'Implementation Costs'!D24)/(35*4.3))</f>
        <v>0.81594684385382055</v>
      </c>
      <c r="E14" s="9">
        <f t="shared" si="0"/>
        <v>0.81594684385382055</v>
      </c>
      <c r="F14" s="9">
        <v>0.25</v>
      </c>
      <c r="G14" s="10">
        <f t="shared" si="1"/>
        <v>31617.940199335542</v>
      </c>
      <c r="H14" s="88">
        <f t="shared" si="2"/>
        <v>15.200932788142088</v>
      </c>
      <c r="I14"/>
      <c r="J14" s="5" t="s">
        <v>20</v>
      </c>
      <c r="K14" s="103">
        <f>AVERAGEIF(B12:B48,J14,H12:H48)</f>
        <v>20.990656146179404</v>
      </c>
    </row>
    <row r="15" spans="1:15" ht="21" customHeight="1" thickBot="1" x14ac:dyDescent="0.35">
      <c r="A15" s="87">
        <v>9878</v>
      </c>
      <c r="B15" s="7" t="s">
        <v>19</v>
      </c>
      <c r="C15" s="12">
        <v>76000</v>
      </c>
      <c r="D15" s="57">
        <f>(SUM('Implementation Costs'!M41,'Implementation Costs'!B17,'Implementation Costs'!B24)/(35*4.3))</f>
        <v>0.77823920265780733</v>
      </c>
      <c r="E15" s="9">
        <f t="shared" si="0"/>
        <v>0.77823920265780733</v>
      </c>
      <c r="F15" s="9">
        <v>0.25</v>
      </c>
      <c r="G15" s="10">
        <f t="shared" si="1"/>
        <v>73932.724252491695</v>
      </c>
      <c r="H15" s="88">
        <f t="shared" si="2"/>
        <v>35.544578967544084</v>
      </c>
      <c r="I15"/>
      <c r="J15" s="5" t="s">
        <v>21</v>
      </c>
      <c r="K15" s="103">
        <f>AVERAGEIF(B12:B48,J15,H12:H48)</f>
        <v>17.987758752875031</v>
      </c>
    </row>
    <row r="16" spans="1:15" ht="21" customHeight="1" thickBot="1" x14ac:dyDescent="0.35">
      <c r="A16" s="87">
        <v>9879</v>
      </c>
      <c r="B16" s="7" t="s">
        <v>20</v>
      </c>
      <c r="C16" s="8">
        <v>52000</v>
      </c>
      <c r="D16" s="57">
        <f>(SUM('Implementation Costs'!N41,'Implementation Costs'!C17,'Implementation Costs'!C24)/(35*4.3))</f>
        <v>0.47940199335548178</v>
      </c>
      <c r="E16" s="9">
        <f t="shared" si="0"/>
        <v>0.47940199335548178</v>
      </c>
      <c r="F16" s="9">
        <v>0.25</v>
      </c>
      <c r="G16" s="10">
        <f t="shared" si="1"/>
        <v>31161.129568106317</v>
      </c>
      <c r="H16" s="88">
        <f t="shared" si="2"/>
        <v>14.981312292358805</v>
      </c>
      <c r="I16"/>
      <c r="J16" s="5" t="s">
        <v>55</v>
      </c>
      <c r="K16" s="103">
        <f>AVERAGEIF(B12:B49,J16,H12:H49)</f>
        <v>16.879582082162024</v>
      </c>
    </row>
    <row r="17" spans="1:11" ht="21" customHeight="1" x14ac:dyDescent="0.3">
      <c r="A17" s="87"/>
      <c r="B17" s="7"/>
      <c r="C17" s="13"/>
      <c r="D17" s="57"/>
      <c r="E17" s="9">
        <f t="shared" si="0"/>
        <v>0</v>
      </c>
      <c r="F17" s="9"/>
      <c r="G17" s="10">
        <f t="shared" si="1"/>
        <v>0</v>
      </c>
      <c r="H17" s="88">
        <f t="shared" si="2"/>
        <v>0</v>
      </c>
      <c r="I17"/>
    </row>
    <row r="18" spans="1:11" ht="21" customHeight="1" x14ac:dyDescent="0.3">
      <c r="A18" s="87"/>
      <c r="B18" s="7"/>
      <c r="C18" s="13"/>
      <c r="D18" s="57"/>
      <c r="E18" s="9">
        <f t="shared" si="0"/>
        <v>0</v>
      </c>
      <c r="F18" s="9"/>
      <c r="G18" s="10">
        <f t="shared" si="1"/>
        <v>0</v>
      </c>
      <c r="H18" s="88">
        <f t="shared" si="2"/>
        <v>0</v>
      </c>
      <c r="I18"/>
    </row>
    <row r="19" spans="1:11" ht="21" customHeight="1" x14ac:dyDescent="0.3">
      <c r="A19" s="87"/>
      <c r="B19" s="7"/>
      <c r="C19" s="8"/>
      <c r="D19" s="57"/>
      <c r="E19" s="9">
        <f t="shared" si="0"/>
        <v>0</v>
      </c>
      <c r="F19" s="9"/>
      <c r="G19" s="10">
        <f t="shared" si="1"/>
        <v>0</v>
      </c>
      <c r="H19" s="88">
        <f t="shared" si="2"/>
        <v>0</v>
      </c>
      <c r="I19"/>
      <c r="J19"/>
      <c r="K19"/>
    </row>
    <row r="20" spans="1:11" ht="21" customHeight="1" x14ac:dyDescent="0.3">
      <c r="A20" s="87"/>
      <c r="B20" s="7"/>
      <c r="C20" s="8"/>
      <c r="D20" s="57"/>
      <c r="E20" s="9">
        <f t="shared" si="0"/>
        <v>0</v>
      </c>
      <c r="F20" s="9"/>
      <c r="G20" s="10">
        <f t="shared" si="1"/>
        <v>0</v>
      </c>
      <c r="H20" s="88">
        <f t="shared" si="2"/>
        <v>0</v>
      </c>
      <c r="I20"/>
      <c r="J20"/>
      <c r="K20"/>
    </row>
    <row r="21" spans="1:11" ht="21" customHeight="1" x14ac:dyDescent="0.3">
      <c r="A21" s="87"/>
      <c r="B21" s="7"/>
      <c r="C21" s="12"/>
      <c r="D21" s="57"/>
      <c r="E21" s="9">
        <f t="shared" si="0"/>
        <v>0</v>
      </c>
      <c r="F21" s="9"/>
      <c r="G21" s="10">
        <f t="shared" si="1"/>
        <v>0</v>
      </c>
      <c r="H21" s="88">
        <f t="shared" si="2"/>
        <v>0</v>
      </c>
      <c r="I21"/>
      <c r="J21"/>
      <c r="K21"/>
    </row>
    <row r="22" spans="1:11" ht="21" customHeight="1" x14ac:dyDescent="0.3">
      <c r="A22" s="87"/>
      <c r="B22" s="7"/>
      <c r="C22" s="12"/>
      <c r="D22" s="57"/>
      <c r="E22" s="9">
        <f t="shared" si="0"/>
        <v>0</v>
      </c>
      <c r="F22" s="9"/>
      <c r="G22" s="10">
        <f t="shared" si="1"/>
        <v>0</v>
      </c>
      <c r="H22" s="88">
        <f t="shared" si="2"/>
        <v>0</v>
      </c>
      <c r="I22"/>
      <c r="J22"/>
      <c r="K22"/>
    </row>
    <row r="23" spans="1:11" ht="21" customHeight="1" x14ac:dyDescent="0.3">
      <c r="A23" s="87"/>
      <c r="B23" s="7"/>
      <c r="C23" s="8"/>
      <c r="D23" s="57"/>
      <c r="E23" s="9">
        <f t="shared" si="0"/>
        <v>0</v>
      </c>
      <c r="F23" s="9"/>
      <c r="G23" s="10">
        <f t="shared" si="1"/>
        <v>0</v>
      </c>
      <c r="H23" s="88">
        <f t="shared" si="2"/>
        <v>0</v>
      </c>
      <c r="I23"/>
      <c r="J23"/>
      <c r="K23"/>
    </row>
    <row r="24" spans="1:11" ht="21" customHeight="1" x14ac:dyDescent="0.3">
      <c r="A24" s="87"/>
      <c r="B24" s="7"/>
      <c r="C24" s="8"/>
      <c r="D24" s="57"/>
      <c r="E24" s="9">
        <f t="shared" si="0"/>
        <v>0</v>
      </c>
      <c r="F24" s="9"/>
      <c r="G24" s="10">
        <f t="shared" si="1"/>
        <v>0</v>
      </c>
      <c r="H24" s="88">
        <f t="shared" si="2"/>
        <v>0</v>
      </c>
      <c r="I24"/>
      <c r="J24"/>
      <c r="K24"/>
    </row>
    <row r="25" spans="1:11" ht="21" customHeight="1" x14ac:dyDescent="0.3">
      <c r="A25" s="87"/>
      <c r="B25" s="7"/>
      <c r="C25" s="13"/>
      <c r="D25" s="57"/>
      <c r="E25" s="9">
        <f t="shared" si="0"/>
        <v>0</v>
      </c>
      <c r="F25" s="9"/>
      <c r="G25" s="10">
        <f t="shared" si="1"/>
        <v>0</v>
      </c>
      <c r="H25" s="88">
        <f t="shared" si="2"/>
        <v>0</v>
      </c>
      <c r="I25"/>
      <c r="J25"/>
      <c r="K25"/>
    </row>
    <row r="26" spans="1:11" ht="21" customHeight="1" x14ac:dyDescent="0.3">
      <c r="A26" s="87"/>
      <c r="B26" s="7"/>
      <c r="C26" s="14"/>
      <c r="D26" s="57"/>
      <c r="E26" s="9">
        <f t="shared" si="0"/>
        <v>0</v>
      </c>
      <c r="F26" s="9"/>
      <c r="G26" s="10">
        <f t="shared" si="1"/>
        <v>0</v>
      </c>
      <c r="H26" s="88">
        <f t="shared" si="2"/>
        <v>0</v>
      </c>
      <c r="I26"/>
      <c r="J26"/>
      <c r="K26"/>
    </row>
    <row r="27" spans="1:11" ht="21" customHeight="1" thickBot="1" x14ac:dyDescent="0.35">
      <c r="A27" s="87"/>
      <c r="B27" s="7"/>
      <c r="C27" s="14"/>
      <c r="D27" s="57"/>
      <c r="E27" s="9">
        <f t="shared" si="0"/>
        <v>0</v>
      </c>
      <c r="F27" s="9"/>
      <c r="G27" s="10">
        <f t="shared" si="1"/>
        <v>0</v>
      </c>
      <c r="H27" s="88">
        <f t="shared" si="2"/>
        <v>0</v>
      </c>
      <c r="I27"/>
      <c r="J27"/>
      <c r="K27"/>
    </row>
    <row r="28" spans="1:11" ht="26.4" thickBot="1" x14ac:dyDescent="0.55000000000000004">
      <c r="A28" s="99" t="s">
        <v>38</v>
      </c>
      <c r="B28" s="100"/>
      <c r="C28" s="101"/>
      <c r="D28" s="101"/>
      <c r="E28" s="101"/>
      <c r="F28" s="101"/>
      <c r="G28" s="102">
        <f>SUM(G12:G27)</f>
        <v>207518.99916943521</v>
      </c>
      <c r="H28" s="102"/>
    </row>
    <row r="29" spans="1:11" customFormat="1" ht="16.2" thickBot="1" x14ac:dyDescent="0.35">
      <c r="A29" s="109" t="s">
        <v>139</v>
      </c>
      <c r="B29" s="108"/>
      <c r="C29" s="14"/>
      <c r="D29" s="57"/>
      <c r="E29" s="9"/>
      <c r="F29" s="9"/>
      <c r="G29" s="10"/>
      <c r="H29" s="88"/>
    </row>
    <row r="30" spans="1:11" ht="21.6" thickBot="1" x14ac:dyDescent="0.45">
      <c r="A30" s="27" t="s">
        <v>42</v>
      </c>
      <c r="B30" s="28"/>
      <c r="C30" s="28"/>
      <c r="D30" s="28"/>
      <c r="E30" s="28"/>
      <c r="F30" s="28"/>
      <c r="G30" s="28"/>
      <c r="H30" s="29"/>
    </row>
    <row r="31" spans="1:11" ht="69" customHeight="1" thickBot="1" x14ac:dyDescent="0.35">
      <c r="A31" s="95" t="s">
        <v>37</v>
      </c>
      <c r="B31" s="98" t="s">
        <v>3</v>
      </c>
      <c r="C31" s="89" t="s">
        <v>39</v>
      </c>
      <c r="D31" s="97" t="s">
        <v>96</v>
      </c>
      <c r="E31" s="91" t="s">
        <v>97</v>
      </c>
      <c r="F31" s="89" t="s">
        <v>23</v>
      </c>
      <c r="G31" s="89" t="s">
        <v>40</v>
      </c>
      <c r="H31" s="93" t="s">
        <v>43</v>
      </c>
    </row>
    <row r="32" spans="1:11" ht="21" customHeight="1" x14ac:dyDescent="0.3">
      <c r="A32" s="87">
        <v>5678</v>
      </c>
      <c r="B32" s="7" t="s">
        <v>20</v>
      </c>
      <c r="C32" s="8">
        <v>25</v>
      </c>
      <c r="D32" s="58">
        <f>'Implementation Costs'!N41/4.3</f>
        <v>6.3139534883720936</v>
      </c>
      <c r="E32" s="15">
        <f>D32</f>
        <v>6.3139534883720936</v>
      </c>
      <c r="F32" s="9">
        <v>0.08</v>
      </c>
      <c r="G32" s="11">
        <f t="shared" ref="G32:G47" si="3">(D32*F32+(D32*H32))*52</f>
        <v>8891.0567441860476</v>
      </c>
      <c r="H32" s="96">
        <f>C32+(C32*F32)</f>
        <v>27</v>
      </c>
    </row>
    <row r="33" spans="1:8" ht="21" customHeight="1" x14ac:dyDescent="0.3">
      <c r="A33" s="87">
        <v>7890</v>
      </c>
      <c r="B33" s="7" t="s">
        <v>21</v>
      </c>
      <c r="C33" s="12">
        <v>20</v>
      </c>
      <c r="D33" s="58">
        <f>'Implementation Costs'!O41/4.3</f>
        <v>16.930232558139537</v>
      </c>
      <c r="E33" s="15">
        <f t="shared" ref="E33:E47" si="4">D33</f>
        <v>16.930232558139537</v>
      </c>
      <c r="F33" s="9">
        <v>0.08</v>
      </c>
      <c r="G33" s="11">
        <f t="shared" si="3"/>
        <v>19086.466976744192</v>
      </c>
      <c r="H33" s="96">
        <f>C33+(C33*F33)</f>
        <v>21.6</v>
      </c>
    </row>
    <row r="34" spans="1:8" ht="21" customHeight="1" x14ac:dyDescent="0.3">
      <c r="A34" s="87"/>
      <c r="B34" s="7"/>
      <c r="C34" s="13"/>
      <c r="D34" s="58">
        <f>'Implementation Costs'!L43/4.3</f>
        <v>0</v>
      </c>
      <c r="E34" s="15">
        <f t="shared" si="4"/>
        <v>0</v>
      </c>
      <c r="F34" s="9"/>
      <c r="G34" s="11">
        <f t="shared" si="3"/>
        <v>0</v>
      </c>
      <c r="H34" s="96">
        <f t="shared" ref="H34:H47" si="5">C34+(C34*F34)</f>
        <v>0</v>
      </c>
    </row>
    <row r="35" spans="1:8" ht="21" customHeight="1" x14ac:dyDescent="0.3">
      <c r="A35" s="87"/>
      <c r="B35" s="7"/>
      <c r="C35" s="12"/>
      <c r="D35" s="58">
        <f>'Implementation Costs'!L44/4.3</f>
        <v>0</v>
      </c>
      <c r="E35" s="15">
        <f t="shared" si="4"/>
        <v>0</v>
      </c>
      <c r="F35" s="9"/>
      <c r="G35" s="11">
        <f t="shared" si="3"/>
        <v>0</v>
      </c>
      <c r="H35" s="96">
        <f t="shared" si="5"/>
        <v>0</v>
      </c>
    </row>
    <row r="36" spans="1:8" ht="21" customHeight="1" x14ac:dyDescent="0.3">
      <c r="A36" s="87"/>
      <c r="B36" s="7"/>
      <c r="C36" s="8"/>
      <c r="D36" s="58">
        <f>'Implementation Costs'!L45/4.3</f>
        <v>0</v>
      </c>
      <c r="E36" s="15">
        <f t="shared" si="4"/>
        <v>0</v>
      </c>
      <c r="F36" s="9"/>
      <c r="G36" s="11">
        <f t="shared" si="3"/>
        <v>0</v>
      </c>
      <c r="H36" s="96">
        <f t="shared" si="5"/>
        <v>0</v>
      </c>
    </row>
    <row r="37" spans="1:8" ht="21" customHeight="1" x14ac:dyDescent="0.3">
      <c r="A37" s="87"/>
      <c r="B37" s="7"/>
      <c r="C37" s="13"/>
      <c r="D37" s="58">
        <f>'Implementation Costs'!L46/4.3</f>
        <v>0</v>
      </c>
      <c r="E37" s="15">
        <f t="shared" si="4"/>
        <v>0</v>
      </c>
      <c r="F37" s="9"/>
      <c r="G37" s="11">
        <f t="shared" si="3"/>
        <v>0</v>
      </c>
      <c r="H37" s="96">
        <f t="shared" si="5"/>
        <v>0</v>
      </c>
    </row>
    <row r="38" spans="1:8" ht="21" customHeight="1" x14ac:dyDescent="0.3">
      <c r="A38" s="87"/>
      <c r="B38" s="7"/>
      <c r="C38" s="13"/>
      <c r="D38" s="58">
        <f>'Implementation Costs'!L47/4.3</f>
        <v>0</v>
      </c>
      <c r="E38" s="15">
        <f t="shared" si="4"/>
        <v>0</v>
      </c>
      <c r="F38" s="9"/>
      <c r="G38" s="11">
        <f t="shared" si="3"/>
        <v>0</v>
      </c>
      <c r="H38" s="96">
        <f t="shared" si="5"/>
        <v>0</v>
      </c>
    </row>
    <row r="39" spans="1:8" ht="21" customHeight="1" x14ac:dyDescent="0.3">
      <c r="A39" s="87"/>
      <c r="B39" s="7"/>
      <c r="C39" s="8"/>
      <c r="D39" s="58">
        <f>'Implementation Costs'!L48/4.3</f>
        <v>0</v>
      </c>
      <c r="E39" s="15">
        <f t="shared" si="4"/>
        <v>0</v>
      </c>
      <c r="F39" s="9"/>
      <c r="G39" s="11">
        <f t="shared" si="3"/>
        <v>0</v>
      </c>
      <c r="H39" s="96">
        <f t="shared" si="5"/>
        <v>0</v>
      </c>
    </row>
    <row r="40" spans="1:8" ht="21" customHeight="1" x14ac:dyDescent="0.3">
      <c r="A40" s="87"/>
      <c r="B40" s="7"/>
      <c r="C40" s="8"/>
      <c r="D40" s="58">
        <f>'Implementation Costs'!L49/4.3</f>
        <v>0</v>
      </c>
      <c r="E40" s="15">
        <f t="shared" si="4"/>
        <v>0</v>
      </c>
      <c r="F40" s="9"/>
      <c r="G40" s="11">
        <f t="shared" si="3"/>
        <v>0</v>
      </c>
      <c r="H40" s="96">
        <f t="shared" si="5"/>
        <v>0</v>
      </c>
    </row>
    <row r="41" spans="1:8" ht="21" customHeight="1" x14ac:dyDescent="0.3">
      <c r="A41" s="87"/>
      <c r="B41" s="7"/>
      <c r="C41" s="12"/>
      <c r="D41" s="58">
        <f>'Implementation Costs'!L50/4.3</f>
        <v>0</v>
      </c>
      <c r="E41" s="15">
        <f t="shared" si="4"/>
        <v>0</v>
      </c>
      <c r="F41" s="9"/>
      <c r="G41" s="11">
        <f t="shared" si="3"/>
        <v>0</v>
      </c>
      <c r="H41" s="96">
        <f t="shared" si="5"/>
        <v>0</v>
      </c>
    </row>
    <row r="42" spans="1:8" ht="21" customHeight="1" x14ac:dyDescent="0.3">
      <c r="A42" s="87"/>
      <c r="B42" s="7"/>
      <c r="C42" s="12"/>
      <c r="D42" s="58">
        <f>'Implementation Costs'!L51/4.3</f>
        <v>0</v>
      </c>
      <c r="E42" s="15">
        <f t="shared" si="4"/>
        <v>0</v>
      </c>
      <c r="F42" s="9"/>
      <c r="G42" s="11">
        <f t="shared" si="3"/>
        <v>0</v>
      </c>
      <c r="H42" s="96">
        <f t="shared" si="5"/>
        <v>0</v>
      </c>
    </row>
    <row r="43" spans="1:8" ht="21" customHeight="1" x14ac:dyDescent="0.3">
      <c r="A43" s="87"/>
      <c r="B43" s="7"/>
      <c r="C43" s="8"/>
      <c r="D43" s="58">
        <f>'Implementation Costs'!L52/4.3</f>
        <v>0</v>
      </c>
      <c r="E43" s="15">
        <f t="shared" si="4"/>
        <v>0</v>
      </c>
      <c r="F43" s="9"/>
      <c r="G43" s="11">
        <f t="shared" si="3"/>
        <v>0</v>
      </c>
      <c r="H43" s="96">
        <f t="shared" si="5"/>
        <v>0</v>
      </c>
    </row>
    <row r="44" spans="1:8" ht="21" customHeight="1" x14ac:dyDescent="0.3">
      <c r="A44" s="87"/>
      <c r="B44" s="7"/>
      <c r="C44" s="8"/>
      <c r="D44" s="58">
        <f>'Implementation Costs'!L53/4.3</f>
        <v>0</v>
      </c>
      <c r="E44" s="15">
        <f t="shared" si="4"/>
        <v>0</v>
      </c>
      <c r="F44" s="9"/>
      <c r="G44" s="11">
        <f t="shared" si="3"/>
        <v>0</v>
      </c>
      <c r="H44" s="96">
        <f t="shared" si="5"/>
        <v>0</v>
      </c>
    </row>
    <row r="45" spans="1:8" ht="21" customHeight="1" x14ac:dyDescent="0.3">
      <c r="A45" s="87"/>
      <c r="B45" s="7"/>
      <c r="C45" s="13"/>
      <c r="D45" s="58">
        <f>'Implementation Costs'!L54/4.3</f>
        <v>0</v>
      </c>
      <c r="E45" s="15">
        <f t="shared" si="4"/>
        <v>0</v>
      </c>
      <c r="F45" s="9"/>
      <c r="G45" s="11">
        <f t="shared" si="3"/>
        <v>0</v>
      </c>
      <c r="H45" s="96">
        <f t="shared" si="5"/>
        <v>0</v>
      </c>
    </row>
    <row r="46" spans="1:8" ht="21" customHeight="1" x14ac:dyDescent="0.3">
      <c r="A46" s="87"/>
      <c r="B46" s="7"/>
      <c r="C46" s="14"/>
      <c r="D46" s="58">
        <f>'Implementation Costs'!L55/4.3</f>
        <v>0</v>
      </c>
      <c r="E46" s="15">
        <f t="shared" si="4"/>
        <v>0</v>
      </c>
      <c r="F46" s="9"/>
      <c r="G46" s="11">
        <f t="shared" si="3"/>
        <v>0</v>
      </c>
      <c r="H46" s="96">
        <f t="shared" si="5"/>
        <v>0</v>
      </c>
    </row>
    <row r="47" spans="1:8" ht="21" customHeight="1" thickBot="1" x14ac:dyDescent="0.35">
      <c r="A47" s="87"/>
      <c r="B47" s="7"/>
      <c r="C47" s="14"/>
      <c r="D47" s="58">
        <f>'Implementation Costs'!L56/4.3</f>
        <v>0</v>
      </c>
      <c r="E47" s="15">
        <f t="shared" si="4"/>
        <v>0</v>
      </c>
      <c r="F47" s="9"/>
      <c r="G47" s="11">
        <f t="shared" si="3"/>
        <v>0</v>
      </c>
      <c r="H47" s="96">
        <f t="shared" si="5"/>
        <v>0</v>
      </c>
    </row>
    <row r="48" spans="1:8" ht="26.4" thickBot="1" x14ac:dyDescent="0.55000000000000004">
      <c r="A48" s="99" t="s">
        <v>38</v>
      </c>
      <c r="B48" s="100"/>
      <c r="C48" s="101"/>
      <c r="D48" s="101"/>
      <c r="E48" s="101"/>
      <c r="F48" s="101"/>
      <c r="G48" s="102">
        <f>SUM(G32:G47)</f>
        <v>27977.52372093024</v>
      </c>
      <c r="H48" s="102"/>
    </row>
  </sheetData>
  <mergeCells count="1">
    <mergeCell ref="J11:K11"/>
  </mergeCells>
  <dataValidations count="1">
    <dataValidation type="list" allowBlank="1" showInputMessage="1" showErrorMessage="1" sqref="B32:B47 B12:B27" xr:uid="{00000000-0002-0000-0100-000000000000}">
      <formula1>" ,Program Director,Care Coordinator,Patient Navigator,Other,  "</formula1>
    </dataValidation>
  </dataValidations>
  <printOptions horizontalCentered="1"/>
  <pageMargins left="0.25" right="0.25" top="0.75" bottom="0.75" header="0.3" footer="0.3"/>
  <pageSetup scale="63" fitToHeight="2" orientation="landscape" r:id="rId1"/>
  <headerFooter>
    <oddFooter>Page &amp;P of &amp;N</oddFooter>
  </headerFooter>
  <rowBreaks count="1" manualBreakCount="1">
    <brk id="29" max="16383" man="1"/>
  </rowBreaks>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workbookViewId="0">
      <selection activeCell="A6" sqref="A6"/>
    </sheetView>
  </sheetViews>
  <sheetFormatPr defaultColWidth="8.88671875" defaultRowHeight="15.6" x14ac:dyDescent="0.3"/>
  <cols>
    <col min="1" max="1" width="36" style="2" customWidth="1"/>
    <col min="2" max="2" width="36.88671875" style="2" customWidth="1"/>
    <col min="3" max="4" width="26.88671875" style="2" customWidth="1"/>
    <col min="5" max="5" width="23.5546875" style="2" customWidth="1"/>
    <col min="6" max="6" width="18.5546875" style="2" customWidth="1"/>
    <col min="7" max="7" width="16" style="2" customWidth="1"/>
    <col min="8" max="8" width="15.109375" style="2" customWidth="1"/>
    <col min="9" max="9" width="16" style="2" customWidth="1"/>
    <col min="10" max="10" width="14.6640625" style="2" customWidth="1"/>
    <col min="11" max="12" width="14.33203125" style="2" bestFit="1" customWidth="1"/>
    <col min="13" max="13" width="18.44140625" style="2" customWidth="1"/>
    <col min="14" max="14" width="18" style="2" customWidth="1"/>
    <col min="15" max="15" width="16.5546875" style="2" customWidth="1"/>
    <col min="16" max="16" width="14" style="2" customWidth="1"/>
    <col min="17" max="16384" width="8.88671875" style="2"/>
  </cols>
  <sheetData>
    <row r="1" spans="1:8" ht="55.5" customHeight="1" x14ac:dyDescent="0.3">
      <c r="B1" s="74" t="s">
        <v>0</v>
      </c>
      <c r="C1" s="74"/>
      <c r="D1" s="4" t="s">
        <v>1</v>
      </c>
      <c r="E1" s="4"/>
      <c r="F1" s="4"/>
      <c r="H1" s="16"/>
    </row>
    <row r="2" spans="1:8" ht="23.25" customHeight="1" x14ac:dyDescent="0.4">
      <c r="A2" s="106" t="s">
        <v>130</v>
      </c>
      <c r="B2" s="107"/>
      <c r="C2" s="107"/>
      <c r="D2" s="107"/>
      <c r="E2" s="107"/>
      <c r="F2" s="107"/>
    </row>
    <row r="3" spans="1:8" ht="21.75" customHeight="1" x14ac:dyDescent="0.3">
      <c r="A3" s="105" t="s">
        <v>129</v>
      </c>
      <c r="B3" s="81"/>
      <c r="C3" s="81"/>
      <c r="D3" s="81"/>
      <c r="E3" s="81"/>
      <c r="F3" s="81"/>
    </row>
    <row r="4" spans="1:8" ht="31.2" x14ac:dyDescent="0.3">
      <c r="A4" s="110" t="s">
        <v>147</v>
      </c>
      <c r="B4" s="111" t="s">
        <v>100</v>
      </c>
      <c r="C4" s="111" t="s">
        <v>57</v>
      </c>
      <c r="D4" s="112" t="s">
        <v>58</v>
      </c>
      <c r="E4" s="112" t="s">
        <v>65</v>
      </c>
      <c r="H4" s="70"/>
    </row>
    <row r="5" spans="1:8" x14ac:dyDescent="0.3">
      <c r="A5" s="110" t="s">
        <v>147</v>
      </c>
      <c r="B5" s="113">
        <v>10</v>
      </c>
      <c r="C5" s="113">
        <v>15</v>
      </c>
      <c r="D5" s="113">
        <v>3</v>
      </c>
      <c r="E5" s="113">
        <v>5</v>
      </c>
    </row>
    <row r="6" spans="1:8" x14ac:dyDescent="0.3">
      <c r="A6" s="110" t="s">
        <v>139</v>
      </c>
    </row>
    <row r="7" spans="1:8" x14ac:dyDescent="0.3">
      <c r="A7" s="110" t="s">
        <v>147</v>
      </c>
      <c r="B7" s="114" t="s">
        <v>61</v>
      </c>
      <c r="C7" s="114" t="s">
        <v>62</v>
      </c>
      <c r="D7" s="114" t="s">
        <v>63</v>
      </c>
      <c r="E7" s="114" t="s">
        <v>64</v>
      </c>
    </row>
    <row r="8" spans="1:8" x14ac:dyDescent="0.3">
      <c r="A8" s="110" t="s">
        <v>147</v>
      </c>
      <c r="B8" s="113">
        <v>2.5</v>
      </c>
      <c r="C8" s="113">
        <v>2.5</v>
      </c>
      <c r="D8" s="113">
        <v>1</v>
      </c>
      <c r="E8" s="113">
        <v>1</v>
      </c>
    </row>
    <row r="9" spans="1:8" ht="20.100000000000001" customHeight="1" x14ac:dyDescent="0.3">
      <c r="A9" s="86" t="s">
        <v>139</v>
      </c>
      <c r="B9"/>
      <c r="C9"/>
      <c r="D9"/>
      <c r="E9"/>
      <c r="F9"/>
      <c r="G9"/>
    </row>
    <row r="10" spans="1:8" ht="20.100000000000001" customHeight="1" thickBot="1" x14ac:dyDescent="0.45">
      <c r="A10" s="33" t="s">
        <v>32</v>
      </c>
      <c r="B10"/>
      <c r="C10"/>
      <c r="D10"/>
      <c r="E10"/>
      <c r="F10"/>
      <c r="G10"/>
    </row>
    <row r="11" spans="1:8" ht="47.4" thickBot="1" x14ac:dyDescent="0.35">
      <c r="A11" s="115" t="s">
        <v>99</v>
      </c>
      <c r="B11" s="22" t="s">
        <v>131</v>
      </c>
      <c r="C11" s="22" t="s">
        <v>132</v>
      </c>
      <c r="D11" s="22" t="s">
        <v>133</v>
      </c>
      <c r="E11" s="22" t="s">
        <v>137</v>
      </c>
      <c r="F11"/>
    </row>
    <row r="12" spans="1:8" ht="20.100000000000001" customHeight="1" x14ac:dyDescent="0.3">
      <c r="A12" s="116" t="s">
        <v>36</v>
      </c>
      <c r="B12" s="18">
        <v>2</v>
      </c>
      <c r="C12" s="18">
        <v>7</v>
      </c>
      <c r="D12" s="18">
        <v>30</v>
      </c>
      <c r="E12" s="18">
        <v>30</v>
      </c>
      <c r="F12"/>
    </row>
    <row r="13" spans="1:8" ht="20.100000000000001" customHeight="1" x14ac:dyDescent="0.3">
      <c r="A13" s="117" t="s">
        <v>34</v>
      </c>
      <c r="B13" s="18">
        <v>9</v>
      </c>
      <c r="C13" s="18">
        <v>7</v>
      </c>
      <c r="D13" s="18">
        <v>5</v>
      </c>
      <c r="E13" s="18">
        <v>5</v>
      </c>
      <c r="F13"/>
    </row>
    <row r="14" spans="1:8" ht="20.100000000000001" customHeight="1" x14ac:dyDescent="0.3">
      <c r="A14" s="117" t="s">
        <v>11</v>
      </c>
      <c r="B14" s="18">
        <v>8</v>
      </c>
      <c r="C14" s="18">
        <v>7</v>
      </c>
      <c r="D14" s="18">
        <v>5</v>
      </c>
      <c r="E14" s="18">
        <v>5</v>
      </c>
      <c r="F14"/>
    </row>
    <row r="15" spans="1:8" ht="20.100000000000001" customHeight="1" x14ac:dyDescent="0.3">
      <c r="A15" s="117" t="s">
        <v>56</v>
      </c>
      <c r="B15" s="18">
        <v>8</v>
      </c>
      <c r="C15" s="18">
        <v>7</v>
      </c>
      <c r="D15" s="18">
        <v>5</v>
      </c>
      <c r="E15" s="18">
        <v>5</v>
      </c>
      <c r="F15"/>
    </row>
    <row r="16" spans="1:8" ht="20.100000000000001" customHeight="1" thickBot="1" x14ac:dyDescent="0.35">
      <c r="A16" s="118" t="s">
        <v>10</v>
      </c>
      <c r="B16" s="24">
        <v>5</v>
      </c>
      <c r="C16" s="24">
        <v>7</v>
      </c>
      <c r="D16" s="24">
        <v>5</v>
      </c>
      <c r="E16" s="24">
        <v>5</v>
      </c>
      <c r="F16"/>
    </row>
    <row r="17" spans="1:16" ht="20.100000000000001" customHeight="1" x14ac:dyDescent="0.3">
      <c r="B17" s="39">
        <f>SUM(B12:B16)</f>
        <v>32</v>
      </c>
      <c r="C17" s="39">
        <f>SUM(C12:C16)</f>
        <v>35</v>
      </c>
      <c r="D17" s="39">
        <f>SUM(D12:D16)</f>
        <v>50</v>
      </c>
      <c r="E17" s="39">
        <f>SUM(E12:E16)</f>
        <v>50</v>
      </c>
      <c r="F17"/>
    </row>
    <row r="18" spans="1:16" ht="20.100000000000001" customHeight="1" x14ac:dyDescent="0.3">
      <c r="A18" s="84" t="s">
        <v>139</v>
      </c>
      <c r="B18" s="34"/>
      <c r="C18" s="34"/>
      <c r="E18" s="34"/>
      <c r="F18"/>
    </row>
    <row r="19" spans="1:16" ht="20.100000000000001" customHeight="1" thickBot="1" x14ac:dyDescent="0.45">
      <c r="A19" s="33" t="s">
        <v>7</v>
      </c>
      <c r="B19"/>
      <c r="C19"/>
      <c r="D19"/>
      <c r="E19"/>
      <c r="F19"/>
    </row>
    <row r="20" spans="1:16" ht="47.4" thickBot="1" x14ac:dyDescent="0.35">
      <c r="A20" s="115" t="s">
        <v>99</v>
      </c>
      <c r="B20" s="22" t="s">
        <v>131</v>
      </c>
      <c r="C20" s="22" t="s">
        <v>132</v>
      </c>
      <c r="D20" s="22" t="s">
        <v>133</v>
      </c>
      <c r="E20" s="22" t="s">
        <v>137</v>
      </c>
      <c r="F20"/>
    </row>
    <row r="21" spans="1:16" ht="20.100000000000001" customHeight="1" x14ac:dyDescent="0.3">
      <c r="A21" s="116" t="s">
        <v>12</v>
      </c>
      <c r="B21" s="18">
        <v>20</v>
      </c>
      <c r="C21" s="18">
        <v>0</v>
      </c>
      <c r="D21" s="18">
        <v>0</v>
      </c>
      <c r="E21" s="18">
        <v>30</v>
      </c>
      <c r="F21"/>
    </row>
    <row r="22" spans="1:16" ht="20.100000000000001" customHeight="1" x14ac:dyDescent="0.3">
      <c r="A22" s="117" t="s">
        <v>13</v>
      </c>
      <c r="B22" s="18">
        <v>40</v>
      </c>
      <c r="C22" s="19">
        <v>0</v>
      </c>
      <c r="D22" s="19">
        <v>0</v>
      </c>
      <c r="E22" s="18">
        <v>5</v>
      </c>
      <c r="F22"/>
    </row>
    <row r="23" spans="1:16" ht="20.100000000000001" customHeight="1" thickBot="1" x14ac:dyDescent="0.35">
      <c r="A23" s="118" t="s">
        <v>35</v>
      </c>
      <c r="B23" s="20">
        <v>20</v>
      </c>
      <c r="C23" s="20">
        <v>10</v>
      </c>
      <c r="D23" s="20">
        <v>0</v>
      </c>
      <c r="E23" s="18">
        <v>5</v>
      </c>
      <c r="F23"/>
    </row>
    <row r="24" spans="1:16" ht="20.100000000000001" customHeight="1" x14ac:dyDescent="0.3">
      <c r="A24" s="21"/>
      <c r="B24" s="40">
        <f>SUM(B21:B23)</f>
        <v>80</v>
      </c>
      <c r="C24" s="40">
        <f>SUM(C21:C23)</f>
        <v>10</v>
      </c>
      <c r="D24" s="40">
        <f>SUM(D21:D23)</f>
        <v>0</v>
      </c>
      <c r="E24" s="40">
        <f>SUM(E21:E23)</f>
        <v>40</v>
      </c>
      <c r="F24"/>
    </row>
    <row r="25" spans="1:16" x14ac:dyDescent="0.3">
      <c r="A25" s="110" t="s">
        <v>139</v>
      </c>
      <c r="F25"/>
    </row>
    <row r="26" spans="1:16" ht="21.6" thickBot="1" x14ac:dyDescent="0.45">
      <c r="A26" s="33" t="s">
        <v>31</v>
      </c>
      <c r="B26"/>
      <c r="C26"/>
      <c r="D26"/>
      <c r="E26"/>
      <c r="F26"/>
      <c r="O26" s="71"/>
    </row>
    <row r="27" spans="1:16" ht="63" thickBot="1" x14ac:dyDescent="0.35">
      <c r="A27" s="119" t="s">
        <v>98</v>
      </c>
      <c r="B27" s="120" t="s">
        <v>99</v>
      </c>
      <c r="C27" s="22" t="s">
        <v>136</v>
      </c>
      <c r="D27" s="22" t="s">
        <v>135</v>
      </c>
      <c r="E27" s="22" t="s">
        <v>134</v>
      </c>
      <c r="F27" s="22" t="s">
        <v>78</v>
      </c>
      <c r="G27" s="22" t="s">
        <v>72</v>
      </c>
      <c r="H27" s="22" t="s">
        <v>69</v>
      </c>
      <c r="I27" s="22" t="s">
        <v>68</v>
      </c>
      <c r="J27" s="22" t="s">
        <v>67</v>
      </c>
      <c r="K27" s="22" t="s">
        <v>70</v>
      </c>
      <c r="L27" s="22" t="s">
        <v>71</v>
      </c>
      <c r="M27" s="22" t="s">
        <v>143</v>
      </c>
      <c r="N27" s="22" t="s">
        <v>144</v>
      </c>
      <c r="O27" s="22" t="s">
        <v>145</v>
      </c>
      <c r="P27" s="22" t="s">
        <v>146</v>
      </c>
    </row>
    <row r="28" spans="1:16" ht="20.100000000000001" customHeight="1" x14ac:dyDescent="0.3">
      <c r="A28" s="121" t="s">
        <v>59</v>
      </c>
      <c r="B28" s="1" t="s">
        <v>9</v>
      </c>
      <c r="C28" s="52">
        <v>1</v>
      </c>
      <c r="D28" s="18">
        <v>1</v>
      </c>
      <c r="E28" s="18">
        <v>1</v>
      </c>
      <c r="F28" s="59">
        <f>B5</f>
        <v>10</v>
      </c>
      <c r="G28" s="59">
        <f>(D28*E28)*F28</f>
        <v>10</v>
      </c>
      <c r="H28" s="41">
        <v>0</v>
      </c>
      <c r="I28" s="41">
        <v>0.7</v>
      </c>
      <c r="J28" s="41">
        <v>0.3</v>
      </c>
      <c r="K28" s="41">
        <v>0</v>
      </c>
      <c r="L28" s="44">
        <f t="shared" ref="L28:L40" si="0">SUM(H28:K28)</f>
        <v>1</v>
      </c>
      <c r="M28" s="47">
        <f>H28*G28/$D$8</f>
        <v>0</v>
      </c>
      <c r="N28" s="47">
        <f>G28*I28/$C$8</f>
        <v>2.8</v>
      </c>
      <c r="O28" s="47">
        <f>(J28*G28)/$B$8</f>
        <v>1.2</v>
      </c>
      <c r="P28" s="47">
        <f>G28*K28/$E$8</f>
        <v>0</v>
      </c>
    </row>
    <row r="29" spans="1:16" ht="20.100000000000001" customHeight="1" x14ac:dyDescent="0.3">
      <c r="A29" s="122" t="s">
        <v>77</v>
      </c>
      <c r="B29" s="2" t="s">
        <v>76</v>
      </c>
      <c r="C29" s="52">
        <v>2</v>
      </c>
      <c r="D29" s="18">
        <v>1</v>
      </c>
      <c r="E29" s="19">
        <v>5</v>
      </c>
      <c r="F29" s="60">
        <f>D5</f>
        <v>3</v>
      </c>
      <c r="G29" s="60">
        <f t="shared" ref="G29:G40" si="1">(D29*E29)*F29</f>
        <v>15</v>
      </c>
      <c r="H29" s="42">
        <v>0</v>
      </c>
      <c r="I29" s="42">
        <v>0.2</v>
      </c>
      <c r="J29" s="42">
        <v>0.8</v>
      </c>
      <c r="K29" s="42">
        <v>0</v>
      </c>
      <c r="L29" s="45">
        <f t="shared" si="0"/>
        <v>1</v>
      </c>
      <c r="M29" s="48">
        <f t="shared" ref="M29:M40" si="2">H29*G29/$D$8</f>
        <v>0</v>
      </c>
      <c r="N29" s="48">
        <f t="shared" ref="N29:N40" si="3">G29*I29/$C$8</f>
        <v>1.2</v>
      </c>
      <c r="O29" s="48">
        <f t="shared" ref="O29:O40" si="4">(J29*G29)/$B$8</f>
        <v>4.8</v>
      </c>
      <c r="P29" s="48">
        <f t="shared" ref="P29:P40" si="5">G29*K29/$E$8</f>
        <v>0</v>
      </c>
    </row>
    <row r="30" spans="1:16" ht="20.100000000000001" customHeight="1" x14ac:dyDescent="0.3">
      <c r="A30" s="122" t="s">
        <v>59</v>
      </c>
      <c r="B30" s="1" t="s">
        <v>8</v>
      </c>
      <c r="C30" s="52">
        <v>1</v>
      </c>
      <c r="D30" s="18">
        <v>1</v>
      </c>
      <c r="E30" s="18">
        <v>1</v>
      </c>
      <c r="F30" s="60">
        <f>B5</f>
        <v>10</v>
      </c>
      <c r="G30" s="60">
        <f t="shared" si="1"/>
        <v>10</v>
      </c>
      <c r="H30" s="42">
        <v>0</v>
      </c>
      <c r="I30" s="42">
        <v>0.7</v>
      </c>
      <c r="J30" s="42">
        <v>0.3</v>
      </c>
      <c r="K30" s="42">
        <v>0</v>
      </c>
      <c r="L30" s="45">
        <f t="shared" si="0"/>
        <v>1</v>
      </c>
      <c r="M30" s="48">
        <f t="shared" si="2"/>
        <v>0</v>
      </c>
      <c r="N30" s="48">
        <f t="shared" si="3"/>
        <v>2.8</v>
      </c>
      <c r="O30" s="48">
        <f t="shared" si="4"/>
        <v>1.2</v>
      </c>
      <c r="P30" s="48">
        <f t="shared" si="5"/>
        <v>0</v>
      </c>
    </row>
    <row r="31" spans="1:16" ht="20.100000000000001" customHeight="1" x14ac:dyDescent="0.3">
      <c r="A31" s="122" t="s">
        <v>66</v>
      </c>
      <c r="B31" s="1" t="s">
        <v>24</v>
      </c>
      <c r="C31" s="52">
        <v>0.5</v>
      </c>
      <c r="D31" s="18">
        <v>0.5</v>
      </c>
      <c r="E31" s="18">
        <v>4</v>
      </c>
      <c r="F31" s="60">
        <f>$C$5</f>
        <v>15</v>
      </c>
      <c r="G31" s="60">
        <f t="shared" si="1"/>
        <v>30</v>
      </c>
      <c r="H31" s="42">
        <v>0</v>
      </c>
      <c r="I31" s="42">
        <v>0.3</v>
      </c>
      <c r="J31" s="42">
        <v>0.7</v>
      </c>
      <c r="K31" s="42">
        <v>0</v>
      </c>
      <c r="L31" s="45">
        <f t="shared" si="0"/>
        <v>1</v>
      </c>
      <c r="M31" s="48">
        <f t="shared" si="2"/>
        <v>0</v>
      </c>
      <c r="N31" s="48">
        <f t="shared" si="3"/>
        <v>3.6</v>
      </c>
      <c r="O31" s="48">
        <f t="shared" si="4"/>
        <v>8.4</v>
      </c>
      <c r="P31" s="48">
        <f t="shared" si="5"/>
        <v>0</v>
      </c>
    </row>
    <row r="32" spans="1:16" ht="20.100000000000001" customHeight="1" x14ac:dyDescent="0.3">
      <c r="A32" s="122" t="s">
        <v>66</v>
      </c>
      <c r="B32" s="3" t="s">
        <v>25</v>
      </c>
      <c r="C32" s="52">
        <v>1.5</v>
      </c>
      <c r="D32" s="18">
        <v>2</v>
      </c>
      <c r="E32" s="18">
        <v>2</v>
      </c>
      <c r="F32" s="60">
        <f t="shared" ref="F32:F40" si="6">$C$5</f>
        <v>15</v>
      </c>
      <c r="G32" s="60">
        <f t="shared" si="1"/>
        <v>60</v>
      </c>
      <c r="H32" s="42">
        <v>0</v>
      </c>
      <c r="I32" s="42">
        <v>0.2</v>
      </c>
      <c r="J32" s="42">
        <v>0.8</v>
      </c>
      <c r="K32" s="42">
        <v>0</v>
      </c>
      <c r="L32" s="45">
        <f t="shared" si="0"/>
        <v>1</v>
      </c>
      <c r="M32" s="48">
        <f t="shared" si="2"/>
        <v>0</v>
      </c>
      <c r="N32" s="48">
        <f t="shared" si="3"/>
        <v>4.8</v>
      </c>
      <c r="O32" s="48">
        <f t="shared" si="4"/>
        <v>19.2</v>
      </c>
      <c r="P32" s="48">
        <f t="shared" si="5"/>
        <v>0</v>
      </c>
    </row>
    <row r="33" spans="1:16" ht="20.100000000000001" customHeight="1" x14ac:dyDescent="0.3">
      <c r="A33" s="122" t="s">
        <v>66</v>
      </c>
      <c r="B33" s="3" t="s">
        <v>26</v>
      </c>
      <c r="C33" s="52">
        <v>0.25</v>
      </c>
      <c r="D33" s="18">
        <v>0.25</v>
      </c>
      <c r="E33" s="18">
        <v>5</v>
      </c>
      <c r="F33" s="60">
        <f t="shared" si="6"/>
        <v>15</v>
      </c>
      <c r="G33" s="60">
        <f t="shared" si="1"/>
        <v>18.75</v>
      </c>
      <c r="H33" s="42">
        <v>0.05</v>
      </c>
      <c r="I33" s="42">
        <v>0.1</v>
      </c>
      <c r="J33" s="42">
        <v>0.8</v>
      </c>
      <c r="K33" s="42">
        <v>0.05</v>
      </c>
      <c r="L33" s="45">
        <f t="shared" si="0"/>
        <v>1</v>
      </c>
      <c r="M33" s="48">
        <f t="shared" si="2"/>
        <v>0.9375</v>
      </c>
      <c r="N33" s="48">
        <f t="shared" si="3"/>
        <v>0.75</v>
      </c>
      <c r="O33" s="48">
        <f t="shared" si="4"/>
        <v>6</v>
      </c>
      <c r="P33" s="48">
        <f t="shared" si="5"/>
        <v>0.9375</v>
      </c>
    </row>
    <row r="34" spans="1:16" ht="20.100000000000001" customHeight="1" x14ac:dyDescent="0.3">
      <c r="A34" s="122" t="s">
        <v>66</v>
      </c>
      <c r="B34" s="3" t="s">
        <v>27</v>
      </c>
      <c r="C34" s="52">
        <v>0.25</v>
      </c>
      <c r="D34" s="18">
        <v>0.25</v>
      </c>
      <c r="E34" s="18">
        <v>5</v>
      </c>
      <c r="F34" s="60">
        <f t="shared" si="6"/>
        <v>15</v>
      </c>
      <c r="G34" s="60">
        <f t="shared" si="1"/>
        <v>18.75</v>
      </c>
      <c r="H34" s="42">
        <v>0.05</v>
      </c>
      <c r="I34" s="42">
        <v>0.1</v>
      </c>
      <c r="J34" s="42">
        <v>0.8</v>
      </c>
      <c r="K34" s="42">
        <v>0.05</v>
      </c>
      <c r="L34" s="45">
        <f t="shared" si="0"/>
        <v>1</v>
      </c>
      <c r="M34" s="48">
        <f t="shared" si="2"/>
        <v>0.9375</v>
      </c>
      <c r="N34" s="48">
        <f t="shared" si="3"/>
        <v>0.75</v>
      </c>
      <c r="O34" s="48">
        <f t="shared" si="4"/>
        <v>6</v>
      </c>
      <c r="P34" s="48">
        <f t="shared" si="5"/>
        <v>0.9375</v>
      </c>
    </row>
    <row r="35" spans="1:16" ht="20.100000000000001" customHeight="1" x14ac:dyDescent="0.3">
      <c r="A35" s="122" t="s">
        <v>66</v>
      </c>
      <c r="B35" s="2" t="s">
        <v>28</v>
      </c>
      <c r="C35" s="52">
        <v>0.25</v>
      </c>
      <c r="D35" s="18">
        <v>0.25</v>
      </c>
      <c r="E35" s="18">
        <v>5</v>
      </c>
      <c r="F35" s="60">
        <f t="shared" si="6"/>
        <v>15</v>
      </c>
      <c r="G35" s="60">
        <f t="shared" si="1"/>
        <v>18.75</v>
      </c>
      <c r="H35" s="42">
        <v>0.05</v>
      </c>
      <c r="I35" s="42">
        <v>0.1</v>
      </c>
      <c r="J35" s="42">
        <v>0.8</v>
      </c>
      <c r="K35" s="42">
        <v>0.05</v>
      </c>
      <c r="L35" s="45">
        <f t="shared" si="0"/>
        <v>1</v>
      </c>
      <c r="M35" s="48">
        <f t="shared" si="2"/>
        <v>0.9375</v>
      </c>
      <c r="N35" s="48">
        <f t="shared" si="3"/>
        <v>0.75</v>
      </c>
      <c r="O35" s="48">
        <f t="shared" si="4"/>
        <v>6</v>
      </c>
      <c r="P35" s="48">
        <f t="shared" si="5"/>
        <v>0.9375</v>
      </c>
    </row>
    <row r="36" spans="1:16" ht="20.100000000000001" customHeight="1" x14ac:dyDescent="0.3">
      <c r="A36" s="122" t="s">
        <v>66</v>
      </c>
      <c r="B36" s="2" t="s">
        <v>29</v>
      </c>
      <c r="C36" s="52">
        <v>0.25</v>
      </c>
      <c r="D36" s="18">
        <v>0.25</v>
      </c>
      <c r="E36" s="19">
        <v>5</v>
      </c>
      <c r="F36" s="60">
        <f t="shared" si="6"/>
        <v>15</v>
      </c>
      <c r="G36" s="60">
        <f t="shared" si="1"/>
        <v>18.75</v>
      </c>
      <c r="H36" s="42">
        <v>0.05</v>
      </c>
      <c r="I36" s="42">
        <v>0.1</v>
      </c>
      <c r="J36" s="42">
        <v>0.8</v>
      </c>
      <c r="K36" s="42">
        <v>0.05</v>
      </c>
      <c r="L36" s="45">
        <f t="shared" si="0"/>
        <v>1</v>
      </c>
      <c r="M36" s="48">
        <f t="shared" si="2"/>
        <v>0.9375</v>
      </c>
      <c r="N36" s="48">
        <f t="shared" si="3"/>
        <v>0.75</v>
      </c>
      <c r="O36" s="48">
        <f t="shared" si="4"/>
        <v>6</v>
      </c>
      <c r="P36" s="48">
        <f t="shared" si="5"/>
        <v>0.9375</v>
      </c>
    </row>
    <row r="37" spans="1:16" ht="20.100000000000001" customHeight="1" x14ac:dyDescent="0.3">
      <c r="A37" s="122" t="s">
        <v>66</v>
      </c>
      <c r="B37" s="2" t="s">
        <v>30</v>
      </c>
      <c r="C37" s="52">
        <v>0.5</v>
      </c>
      <c r="D37" s="18">
        <v>0.5</v>
      </c>
      <c r="E37" s="19">
        <v>4</v>
      </c>
      <c r="F37" s="60">
        <f t="shared" si="6"/>
        <v>15</v>
      </c>
      <c r="G37" s="60">
        <f t="shared" si="1"/>
        <v>30</v>
      </c>
      <c r="H37" s="42">
        <v>0</v>
      </c>
      <c r="I37" s="42">
        <v>0.4</v>
      </c>
      <c r="J37" s="42">
        <v>0.6</v>
      </c>
      <c r="K37" s="42">
        <v>0</v>
      </c>
      <c r="L37" s="45">
        <f t="shared" si="0"/>
        <v>1</v>
      </c>
      <c r="M37" s="48">
        <f t="shared" si="2"/>
        <v>0</v>
      </c>
      <c r="N37" s="48">
        <f t="shared" si="3"/>
        <v>4.8</v>
      </c>
      <c r="O37" s="48">
        <f t="shared" si="4"/>
        <v>7.2</v>
      </c>
      <c r="P37" s="48">
        <f t="shared" si="5"/>
        <v>0</v>
      </c>
    </row>
    <row r="38" spans="1:16" ht="20.100000000000001" customHeight="1" x14ac:dyDescent="0.3">
      <c r="A38" s="122" t="s">
        <v>66</v>
      </c>
      <c r="B38" s="2" t="s">
        <v>73</v>
      </c>
      <c r="C38" s="52">
        <v>0.5</v>
      </c>
      <c r="D38" s="18">
        <v>0.25</v>
      </c>
      <c r="E38" s="19">
        <v>1</v>
      </c>
      <c r="F38" s="60">
        <f t="shared" si="6"/>
        <v>15</v>
      </c>
      <c r="G38" s="60">
        <f t="shared" si="1"/>
        <v>3.75</v>
      </c>
      <c r="H38" s="42">
        <v>0.1</v>
      </c>
      <c r="I38" s="42">
        <v>0.5</v>
      </c>
      <c r="J38" s="42">
        <v>0.4</v>
      </c>
      <c r="K38" s="42">
        <v>0.05</v>
      </c>
      <c r="L38" s="45">
        <f t="shared" si="0"/>
        <v>1.05</v>
      </c>
      <c r="M38" s="48">
        <f t="shared" si="2"/>
        <v>0.375</v>
      </c>
      <c r="N38" s="48">
        <f t="shared" si="3"/>
        <v>0.75</v>
      </c>
      <c r="O38" s="48">
        <f t="shared" si="4"/>
        <v>0.6</v>
      </c>
      <c r="P38" s="48">
        <f t="shared" si="5"/>
        <v>0.1875</v>
      </c>
    </row>
    <row r="39" spans="1:16" ht="20.100000000000001" customHeight="1" x14ac:dyDescent="0.3">
      <c r="A39" s="122" t="s">
        <v>60</v>
      </c>
      <c r="B39" s="2" t="s">
        <v>74</v>
      </c>
      <c r="C39" s="52">
        <v>1</v>
      </c>
      <c r="D39" s="18">
        <v>1</v>
      </c>
      <c r="E39" s="19">
        <v>2</v>
      </c>
      <c r="F39" s="60">
        <f>E5</f>
        <v>5</v>
      </c>
      <c r="G39" s="60">
        <f t="shared" si="1"/>
        <v>10</v>
      </c>
      <c r="H39" s="42">
        <v>0.1</v>
      </c>
      <c r="I39" s="42">
        <v>0.4</v>
      </c>
      <c r="J39" s="42">
        <v>0.5</v>
      </c>
      <c r="K39" s="42">
        <v>0</v>
      </c>
      <c r="L39" s="45">
        <f t="shared" si="0"/>
        <v>1</v>
      </c>
      <c r="M39" s="48">
        <f t="shared" si="2"/>
        <v>1</v>
      </c>
      <c r="N39" s="48">
        <f t="shared" si="3"/>
        <v>1.6</v>
      </c>
      <c r="O39" s="48">
        <f t="shared" si="4"/>
        <v>2</v>
      </c>
      <c r="P39" s="48">
        <f t="shared" si="5"/>
        <v>0</v>
      </c>
    </row>
    <row r="40" spans="1:16" ht="20.100000000000001" customHeight="1" thickBot="1" x14ac:dyDescent="0.35">
      <c r="A40" s="123" t="s">
        <v>66</v>
      </c>
      <c r="B40" s="23" t="s">
        <v>75</v>
      </c>
      <c r="C40" s="53">
        <v>0.5</v>
      </c>
      <c r="D40" s="24">
        <v>0.25</v>
      </c>
      <c r="E40" s="25">
        <v>4</v>
      </c>
      <c r="F40" s="61">
        <f t="shared" si="6"/>
        <v>15</v>
      </c>
      <c r="G40" s="61">
        <f t="shared" si="1"/>
        <v>15</v>
      </c>
      <c r="H40" s="43">
        <v>0</v>
      </c>
      <c r="I40" s="43">
        <v>0.3</v>
      </c>
      <c r="J40" s="43">
        <v>0.7</v>
      </c>
      <c r="K40" s="43">
        <v>0</v>
      </c>
      <c r="L40" s="46">
        <f t="shared" si="0"/>
        <v>1</v>
      </c>
      <c r="M40" s="49">
        <f t="shared" si="2"/>
        <v>0</v>
      </c>
      <c r="N40" s="49">
        <f t="shared" si="3"/>
        <v>1.8</v>
      </c>
      <c r="O40" s="49">
        <f t="shared" si="4"/>
        <v>4.2</v>
      </c>
      <c r="P40" s="49">
        <f t="shared" si="5"/>
        <v>0</v>
      </c>
    </row>
    <row r="41" spans="1:16" ht="20.100000000000001" customHeight="1" x14ac:dyDescent="0.3">
      <c r="A41" s="26"/>
      <c r="B41" s="38" t="s">
        <v>38</v>
      </c>
      <c r="C41" s="39">
        <f>SUM(C28:C40)</f>
        <v>9.5</v>
      </c>
      <c r="D41" s="39">
        <f t="shared" ref="D41:P41" si="7">SUM(D28:D40)</f>
        <v>8.5</v>
      </c>
      <c r="E41" s="39">
        <f t="shared" si="7"/>
        <v>44</v>
      </c>
      <c r="F41" s="39">
        <f t="shared" si="7"/>
        <v>163</v>
      </c>
      <c r="G41" s="39">
        <f t="shared" si="7"/>
        <v>258.75</v>
      </c>
      <c r="H41" s="39">
        <f t="shared" si="7"/>
        <v>0.4</v>
      </c>
      <c r="I41" s="39">
        <f t="shared" si="7"/>
        <v>4.1000000000000005</v>
      </c>
      <c r="J41" s="39">
        <f t="shared" si="7"/>
        <v>8.2999999999999989</v>
      </c>
      <c r="K41" s="39">
        <f t="shared" si="7"/>
        <v>0.25</v>
      </c>
      <c r="L41" s="39">
        <f t="shared" si="7"/>
        <v>13.05</v>
      </c>
      <c r="M41" s="39">
        <f t="shared" si="7"/>
        <v>5.125</v>
      </c>
      <c r="N41" s="39">
        <f t="shared" si="7"/>
        <v>27.150000000000002</v>
      </c>
      <c r="O41" s="39">
        <f t="shared" si="7"/>
        <v>72.8</v>
      </c>
      <c r="P41" s="39">
        <f t="shared" si="7"/>
        <v>3.9375</v>
      </c>
    </row>
  </sheetData>
  <printOptions horizontalCentered="1"/>
  <pageMargins left="0.25" right="0.25" top="0.75" bottom="0.75" header="0.3" footer="0.3"/>
  <pageSetup scale="41" orientation="landscape" r:id="rId1"/>
  <headerFooter>
    <oddFooter>Page &amp;P of &amp;N</oddFooter>
  </headerFooter>
  <drawing r:id="rId2"/>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
  <sheetViews>
    <sheetView zoomScaleNormal="100" workbookViewId="0">
      <selection activeCell="E2" sqref="E2"/>
    </sheetView>
  </sheetViews>
  <sheetFormatPr defaultColWidth="8.88671875" defaultRowHeight="15.6" x14ac:dyDescent="0.3"/>
  <cols>
    <col min="1" max="1" width="37.88671875" style="2" customWidth="1"/>
    <col min="2" max="2" width="28.44140625" style="2" customWidth="1"/>
    <col min="3" max="3" width="33" style="2" customWidth="1"/>
    <col min="4" max="4" width="9.109375" style="2" customWidth="1"/>
    <col min="5" max="5" width="8.88671875" style="2"/>
    <col min="6" max="6" width="36" style="2" customWidth="1"/>
    <col min="7" max="16384" width="8.88671875" style="2"/>
  </cols>
  <sheetData>
    <row r="1" spans="1:8" ht="55.5" customHeight="1" x14ac:dyDescent="0.3">
      <c r="B1" s="4" t="s">
        <v>0</v>
      </c>
      <c r="C1" s="4" t="s">
        <v>1</v>
      </c>
      <c r="E1" s="16"/>
    </row>
    <row r="2" spans="1:8" ht="29.25" customHeight="1" thickBot="1" x14ac:dyDescent="0.45">
      <c r="A2" s="33" t="s">
        <v>16</v>
      </c>
      <c r="B2"/>
      <c r="C2"/>
    </row>
    <row r="3" spans="1:8" ht="16.2" thickBot="1" x14ac:dyDescent="0.35">
      <c r="A3" s="115" t="s">
        <v>99</v>
      </c>
      <c r="B3" s="22" t="s">
        <v>33</v>
      </c>
      <c r="C3" s="22" t="s">
        <v>44</v>
      </c>
      <c r="E3" s="17"/>
      <c r="F3" s="17"/>
      <c r="G3" s="17"/>
      <c r="H3" s="6"/>
    </row>
    <row r="4" spans="1:8" ht="62.4" x14ac:dyDescent="0.3">
      <c r="A4" s="124" t="s">
        <v>14</v>
      </c>
      <c r="B4" s="62">
        <v>100</v>
      </c>
      <c r="C4" s="66" t="s">
        <v>45</v>
      </c>
    </row>
    <row r="5" spans="1:8" ht="46.8" x14ac:dyDescent="0.3">
      <c r="A5" s="125" t="s">
        <v>4</v>
      </c>
      <c r="B5" s="62">
        <v>200</v>
      </c>
      <c r="C5" s="66" t="s">
        <v>110</v>
      </c>
      <c r="D5" s="71"/>
    </row>
    <row r="6" spans="1:8" ht="109.2" x14ac:dyDescent="0.3">
      <c r="A6" s="125" t="s">
        <v>5</v>
      </c>
      <c r="B6" s="62">
        <v>300</v>
      </c>
      <c r="C6" s="66" t="s">
        <v>109</v>
      </c>
      <c r="D6" s="71"/>
    </row>
    <row r="7" spans="1:8" ht="46.8" x14ac:dyDescent="0.3">
      <c r="A7" s="125" t="s">
        <v>15</v>
      </c>
      <c r="B7" s="62">
        <v>8500</v>
      </c>
      <c r="C7" s="66" t="s">
        <v>47</v>
      </c>
    </row>
    <row r="8" spans="1:8" ht="46.8" x14ac:dyDescent="0.3">
      <c r="A8" s="125" t="s">
        <v>6</v>
      </c>
      <c r="B8" s="62">
        <v>9000</v>
      </c>
      <c r="C8" s="66" t="s">
        <v>46</v>
      </c>
    </row>
    <row r="9" spans="1:8" ht="78" x14ac:dyDescent="0.3">
      <c r="A9" s="125" t="s">
        <v>17</v>
      </c>
      <c r="B9" s="62">
        <v>1500</v>
      </c>
      <c r="C9" s="66" t="s">
        <v>48</v>
      </c>
    </row>
    <row r="10" spans="1:8" ht="78" x14ac:dyDescent="0.3">
      <c r="A10" s="125" t="s">
        <v>2</v>
      </c>
      <c r="B10" s="62">
        <v>800</v>
      </c>
      <c r="C10" s="67" t="s">
        <v>101</v>
      </c>
      <c r="F10"/>
    </row>
    <row r="11" spans="1:8" ht="62.4" x14ac:dyDescent="0.3">
      <c r="A11" s="125" t="s">
        <v>86</v>
      </c>
      <c r="B11" s="62">
        <v>800</v>
      </c>
      <c r="C11" s="67" t="s">
        <v>102</v>
      </c>
      <c r="F11"/>
    </row>
    <row r="12" spans="1:8" ht="30.9" customHeight="1" thickBot="1" x14ac:dyDescent="0.35">
      <c r="A12" s="126" t="s">
        <v>18</v>
      </c>
      <c r="B12" s="63">
        <v>100</v>
      </c>
      <c r="C12" s="64"/>
    </row>
    <row r="13" spans="1:8" x14ac:dyDescent="0.3">
      <c r="A13" s="68" t="s">
        <v>107</v>
      </c>
      <c r="B13" s="65">
        <f>SUM(B4:B12)</f>
        <v>21300</v>
      </c>
      <c r="C13" s="69"/>
    </row>
  </sheetData>
  <pageMargins left="0.75" right="0.75" top="1" bottom="1" header="0.5" footer="0.5"/>
  <pageSetup scale="90" orientation="portrait" horizontalDpi="4294967292" verticalDpi="4294967292"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zoomScale="90" zoomScaleNormal="90" zoomScalePageLayoutView="90" workbookViewId="0">
      <pane ySplit="15" topLeftCell="A16" activePane="bottomLeft" state="frozen"/>
      <selection pane="bottomLeft" activeCell="A11" sqref="A11"/>
    </sheetView>
  </sheetViews>
  <sheetFormatPr defaultColWidth="8.88671875" defaultRowHeight="19.8" x14ac:dyDescent="0.4"/>
  <cols>
    <col min="1" max="1" width="53.88671875" style="50" customWidth="1"/>
    <col min="2" max="2" width="59.6640625" style="51" customWidth="1"/>
    <col min="3" max="16384" width="8.88671875" style="50"/>
  </cols>
  <sheetData>
    <row r="1" spans="1:3" ht="21" x14ac:dyDescent="0.4">
      <c r="A1" s="33" t="s">
        <v>80</v>
      </c>
    </row>
    <row r="2" spans="1:3" x14ac:dyDescent="0.4">
      <c r="A2" s="110" t="s">
        <v>139</v>
      </c>
    </row>
    <row r="3" spans="1:3" x14ac:dyDescent="0.4">
      <c r="A3" s="129" t="s">
        <v>32</v>
      </c>
      <c r="B3" s="130" t="s">
        <v>148</v>
      </c>
    </row>
    <row r="4" spans="1:3" ht="39.6" x14ac:dyDescent="0.4">
      <c r="A4" s="127" t="s">
        <v>36</v>
      </c>
      <c r="B4" s="128" t="s">
        <v>88</v>
      </c>
    </row>
    <row r="5" spans="1:3" ht="59.4" x14ac:dyDescent="0.4">
      <c r="A5" s="127" t="s">
        <v>34</v>
      </c>
      <c r="B5" s="128" t="s">
        <v>81</v>
      </c>
    </row>
    <row r="6" spans="1:3" ht="39.6" x14ac:dyDescent="0.4">
      <c r="A6" s="127" t="s">
        <v>11</v>
      </c>
      <c r="B6" s="128" t="s">
        <v>117</v>
      </c>
      <c r="C6" s="73"/>
    </row>
    <row r="7" spans="1:3" ht="39.6" x14ac:dyDescent="0.4">
      <c r="A7" s="127" t="s">
        <v>56</v>
      </c>
      <c r="B7" s="128" t="s">
        <v>82</v>
      </c>
    </row>
    <row r="8" spans="1:3" ht="39.6" x14ac:dyDescent="0.4">
      <c r="A8" s="131" t="s">
        <v>10</v>
      </c>
      <c r="B8" s="132" t="s">
        <v>83</v>
      </c>
    </row>
    <row r="9" spans="1:3" x14ac:dyDescent="0.4">
      <c r="A9" s="110" t="s">
        <v>139</v>
      </c>
    </row>
    <row r="10" spans="1:3" x14ac:dyDescent="0.4">
      <c r="A10" s="133" t="s">
        <v>7</v>
      </c>
      <c r="B10" s="130" t="s">
        <v>148</v>
      </c>
    </row>
    <row r="11" spans="1:3" ht="39.6" x14ac:dyDescent="0.4">
      <c r="A11" s="127" t="s">
        <v>12</v>
      </c>
      <c r="B11" s="128" t="s">
        <v>84</v>
      </c>
    </row>
    <row r="12" spans="1:3" x14ac:dyDescent="0.4">
      <c r="A12" s="127" t="s">
        <v>13</v>
      </c>
      <c r="B12" s="128" t="s">
        <v>85</v>
      </c>
    </row>
    <row r="13" spans="1:3" x14ac:dyDescent="0.4">
      <c r="A13" s="131" t="s">
        <v>35</v>
      </c>
      <c r="B13" s="132" t="s">
        <v>89</v>
      </c>
    </row>
    <row r="14" spans="1:3" x14ac:dyDescent="0.4">
      <c r="A14" s="110" t="s">
        <v>139</v>
      </c>
    </row>
    <row r="15" spans="1:3" x14ac:dyDescent="0.4">
      <c r="A15" s="133" t="s">
        <v>31</v>
      </c>
      <c r="B15" s="130" t="s">
        <v>148</v>
      </c>
    </row>
    <row r="16" spans="1:3" ht="118.8" x14ac:dyDescent="0.4">
      <c r="A16" s="127" t="s">
        <v>9</v>
      </c>
      <c r="B16" s="128" t="s">
        <v>103</v>
      </c>
    </row>
    <row r="17" spans="1:4" ht="99" x14ac:dyDescent="0.4">
      <c r="A17" s="134" t="s">
        <v>76</v>
      </c>
      <c r="B17" s="128" t="s">
        <v>114</v>
      </c>
      <c r="C17" s="71"/>
    </row>
    <row r="18" spans="1:4" ht="59.4" x14ac:dyDescent="0.4">
      <c r="A18" s="127" t="s">
        <v>8</v>
      </c>
      <c r="B18" s="128" t="s">
        <v>115</v>
      </c>
      <c r="C18" s="73"/>
    </row>
    <row r="19" spans="1:4" ht="99" x14ac:dyDescent="0.4">
      <c r="A19" s="127" t="s">
        <v>24</v>
      </c>
      <c r="B19" s="128" t="s">
        <v>116</v>
      </c>
      <c r="C19" s="71"/>
    </row>
    <row r="20" spans="1:4" ht="59.4" x14ac:dyDescent="0.4">
      <c r="A20" s="135" t="s">
        <v>25</v>
      </c>
      <c r="B20" s="137" t="s">
        <v>104</v>
      </c>
      <c r="D20" s="72"/>
    </row>
    <row r="21" spans="1:4" ht="118.8" x14ac:dyDescent="0.4">
      <c r="A21" s="135" t="s">
        <v>26</v>
      </c>
      <c r="B21" s="138" t="s">
        <v>108</v>
      </c>
    </row>
    <row r="22" spans="1:4" ht="99" x14ac:dyDescent="0.4">
      <c r="A22" s="135" t="s">
        <v>27</v>
      </c>
      <c r="B22" s="128" t="s">
        <v>111</v>
      </c>
      <c r="C22" s="70"/>
    </row>
    <row r="23" spans="1:4" ht="79.2" x14ac:dyDescent="0.4">
      <c r="A23" s="134" t="s">
        <v>28</v>
      </c>
      <c r="B23" s="128" t="s">
        <v>112</v>
      </c>
    </row>
    <row r="24" spans="1:4" ht="79.2" x14ac:dyDescent="0.4">
      <c r="A24" s="134" t="s">
        <v>29</v>
      </c>
      <c r="B24" s="128" t="s">
        <v>113</v>
      </c>
    </row>
    <row r="25" spans="1:4" ht="39.6" x14ac:dyDescent="0.4">
      <c r="A25" s="134" t="s">
        <v>30</v>
      </c>
      <c r="B25" s="137" t="s">
        <v>90</v>
      </c>
    </row>
    <row r="26" spans="1:4" ht="138.6" x14ac:dyDescent="0.4">
      <c r="A26" s="136" t="s">
        <v>105</v>
      </c>
      <c r="B26" s="137" t="s">
        <v>106</v>
      </c>
    </row>
    <row r="27" spans="1:4" ht="39.6" x14ac:dyDescent="0.4">
      <c r="A27" s="134" t="s">
        <v>74</v>
      </c>
      <c r="B27" s="137" t="s">
        <v>91</v>
      </c>
    </row>
    <row r="28" spans="1:4" ht="39.6" x14ac:dyDescent="0.4">
      <c r="A28" s="139" t="s">
        <v>118</v>
      </c>
      <c r="B28" s="132" t="s">
        <v>119</v>
      </c>
    </row>
  </sheetData>
  <pageMargins left="0.7" right="0.7" top="0.75" bottom="0.75" header="0.3" footer="0.3"/>
  <pageSetup scale="77" orientation="portrait" horizontalDpi="4294967292" verticalDpi="4294967292" r:id="rId1"/>
  <rowBreaks count="1" manualBreakCount="1">
    <brk id="20" max="16383" man="1"/>
  </rowBreaks>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Overall Budget</vt:lpstr>
      <vt:lpstr>Staff Pay</vt:lpstr>
      <vt:lpstr>Implementation Costs</vt:lpstr>
      <vt:lpstr>Service Prep and Overhead</vt:lpstr>
      <vt:lpstr>Glossary</vt:lpstr>
      <vt:lpstr>cchourlyrate</vt:lpstr>
      <vt:lpstr>pdhourlyrate</vt:lpstr>
      <vt:lpstr>PDtotalhoursmonth</vt:lpstr>
      <vt:lpstr>pnhourlyrate</vt:lpstr>
    </vt:vector>
  </TitlesOfParts>
  <Company>EDC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Toolkit</dc:title>
  <dc:subject>Budget Toolkit</dc:subject>
  <dc:creator>Steps to Care</dc:creator>
  <cp:keywords>Budget Toolkit</cp:keywords>
  <cp:lastModifiedBy>Christiansen, Leighton (CDC/OD/OS) (CTR)</cp:lastModifiedBy>
  <cp:lastPrinted>2018-07-09T05:44:58Z</cp:lastPrinted>
  <dcterms:created xsi:type="dcterms:W3CDTF">2009-06-02T18:11:59Z</dcterms:created>
  <dcterms:modified xsi:type="dcterms:W3CDTF">2026-02-03T14:58:27Z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MSIP_Label_7b94a7b8-f06c-4dfe-bdcc-9b548fd58c31_Enabled">
    <vt:lpwstr>true</vt:lpwstr>
  </property>
  <property fmtid="{D5CDD505-2E9C-101B-9397-08002B2CF9AE}" pid="4" name="MSIP_Label_7b94a7b8-f06c-4dfe-bdcc-9b548fd58c31_SetDate">
    <vt:lpwstr>2026-02-03T14:58:07Z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b896fc69-16a8-4972-89e1-92018b86b708</vt:lpwstr>
  </property>
  <property fmtid="{D5CDD505-2E9C-101B-9397-08002B2CF9AE}" pid="9" name="MSIP_Label_7b94a7b8-f06c-4dfe-bdcc-9b548fd58c31_ContentBits">
    <vt:lpwstr>0</vt:lpwstr>
  </property>
  <property fmtid="{D5CDD505-2E9C-101B-9397-08002B2CF9AE}" pid="10" name="MSIP_Label_7b94a7b8-f06c-4dfe-bdcc-9b548fd58c31_Tag">
    <vt:lpwstr>10, 0, 1, 1</vt:lpwstr>
  </property>
</Properties>
</file>