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rinbarker/Documents/UCSF Other/CAPE Condom Paper/CAPE Condom Paper - Submitted to AIDS &amp; Behav/Appendicies/"/>
    </mc:Choice>
  </mc:AlternateContent>
  <xr:revisionPtr revIDLastSave="0" documentId="13_ncr:1_{C9AA49BA-54B6-3242-92FE-EB8D632877FC}" xr6:coauthVersionLast="36" xr6:coauthVersionMax="36" xr10:uidLastSave="{00000000-0000-0000-0000-000000000000}"/>
  <bookViews>
    <workbookView xWindow="2040" yWindow="1080" windowWidth="25600" windowHeight="14560" tabRatio="500" xr2:uid="{00000000-000D-0000-FFFF-FFFF00000000}"/>
  </bookViews>
  <sheets>
    <sheet name="Condom Sensetive Ana 14Aug18" sheetId="3" r:id="rId1"/>
    <sheet name="MSM - SA- May2018 " sheetId="1" state="hidden" r:id="rId2"/>
    <sheet name="MSM - sensetivity Analysis _OLD" sheetId="2" state="hidden" r:id="rId3"/>
  </sheets>
  <externalReferences>
    <externalReference r:id="rId4"/>
  </externalReferences>
  <definedNames>
    <definedName name="_1MSM" localSheetId="0">'[1]FOREST PLOTS - ALL'!#REF!</definedName>
    <definedName name="_1MSM" localSheetId="1">'[1]FOREST PLOTS - ALL'!#REF!</definedName>
    <definedName name="_1MSM" localSheetId="2">'[1]FOREST PLOTS - ALL'!#REF!</definedName>
    <definedName name="_1MSM">'[1]FOREST PLOTS - ALL'!#REF!</definedName>
    <definedName name="_2MSM" localSheetId="0">'[1]FOREST PLOTS - ALL'!#REF!</definedName>
    <definedName name="_2MSM" localSheetId="1">'[1]FOREST PLOTS - ALL'!#REF!</definedName>
    <definedName name="_2MSM" localSheetId="2">'[1]FOREST PLOTS - ALL'!#REF!</definedName>
    <definedName name="_2MSM">'[1]FOREST PLOTS - ALL'!#REF!</definedName>
    <definedName name="_3MSM" localSheetId="0">'[1]FOREST PLOTS - ALL'!#REF!</definedName>
    <definedName name="_3MSM" localSheetId="1">'[1]FOREST PLOTS - ALL'!#REF!</definedName>
    <definedName name="_3MSM" localSheetId="2">'[1]FOREST PLOTS - ALL'!#REF!</definedName>
    <definedName name="_3MSM">'[1]FOREST PLOTS - ALL'!#REF!</definedName>
    <definedName name="_4MSM" localSheetId="0">'[1]FOREST PLOTS - ALL'!#REF!</definedName>
    <definedName name="_4MSM" localSheetId="1">'[1]FOREST PLOTS - ALL'!#REF!</definedName>
    <definedName name="_4MSM" localSheetId="2">'[1]FOREST PLOTS - ALL'!#REF!</definedName>
    <definedName name="_4MSM">'[1]FOREST PLOTS - ALL'!#REF!</definedName>
    <definedName name="_5MSM" localSheetId="0">'[1]FOREST PLOTS - ALL'!#REF!</definedName>
    <definedName name="_5MSM" localSheetId="1">'[1]FOREST PLOTS - ALL'!#REF!</definedName>
    <definedName name="_5MSM" localSheetId="2">'[1]FOREST PLOTS - ALL'!#REF!</definedName>
    <definedName name="_5MSM">'[1]FOREST PLOTS - ALL'!#REF!</definedName>
    <definedName name="_xlnm._FilterDatabase" localSheetId="0" hidden="1">'Condom Sensetive Ana 14Aug18'!$A$3:$A$58</definedName>
    <definedName name="_xlnm._FilterDatabase" localSheetId="1" hidden="1">'MSM - SA- May2018 '!$A$3:$A$57</definedName>
    <definedName name="_xlnm._FilterDatabase" localSheetId="2" hidden="1">'MSM - sensetivity Analysis _OLD'!$A$3:$A$45</definedName>
    <definedName name="HELLLOOOO" localSheetId="0">'[1]FOREST PLOTS - ALL'!#REF!</definedName>
    <definedName name="HELLLOOOO">'[1]FOREST PLOTS - ALL'!#REF!</definedName>
    <definedName name="Outcome1bias" localSheetId="0">'Condom Sensetive Ana 14Aug18'!#REF!</definedName>
    <definedName name="Outcome1bias" localSheetId="1">'MSM - SA- May2018 '!#REF!</definedName>
    <definedName name="Outcome1bias" localSheetId="2">'MSM - sensetivity Analysis _OLD'!#REF!</definedName>
    <definedName name="Outcome1MSM" localSheetId="0">'Condom Sensetive Ana 14Aug18'!#REF!</definedName>
    <definedName name="Outcome1MSM" localSheetId="1">'MSM - SA- May2018 '!#REF!</definedName>
    <definedName name="Outcome1MSM" localSheetId="2">'MSM - sensetivity Analysis _OLD'!#REF!</definedName>
    <definedName name="Outcome2bias" localSheetId="0">'Condom Sensetive Ana 14Aug18'!#REF!</definedName>
    <definedName name="Outcome2bias" localSheetId="1">'MSM - SA- May2018 '!#REF!</definedName>
    <definedName name="Outcome2bias" localSheetId="2">'MSM - sensetivity Analysis _OLD'!#REF!</definedName>
    <definedName name="Outcome2MSM" localSheetId="0">'Condom Sensetive Ana 14Aug18'!#REF!</definedName>
    <definedName name="Outcome2MSM" localSheetId="1">'MSM - SA- May2018 '!#REF!</definedName>
    <definedName name="Outcome2MSM" localSheetId="2">'MSM - sensetivity Analysis _OLD'!#REF!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1" i="3" l="1"/>
  <c r="I54" i="3"/>
  <c r="I55" i="3"/>
  <c r="I56" i="3"/>
  <c r="I57" i="3"/>
  <c r="I58" i="3"/>
  <c r="I53" i="3"/>
  <c r="I46" i="3"/>
  <c r="I47" i="3"/>
  <c r="I48" i="3"/>
  <c r="I49" i="3"/>
  <c r="I50" i="3"/>
  <c r="I45" i="3"/>
  <c r="I38" i="3"/>
  <c r="I37" i="3"/>
  <c r="I39" i="3"/>
  <c r="I40" i="3"/>
  <c r="I41" i="3"/>
  <c r="I42" i="3"/>
  <c r="I36" i="3"/>
  <c r="I29" i="3"/>
  <c r="I24" i="3"/>
  <c r="I25" i="3"/>
  <c r="I26" i="3"/>
  <c r="I27" i="3"/>
  <c r="I28" i="3"/>
  <c r="I30" i="3"/>
  <c r="I31" i="3"/>
  <c r="I32" i="3"/>
  <c r="I33" i="3"/>
  <c r="I23" i="3"/>
  <c r="I20" i="3"/>
  <c r="I19" i="3"/>
  <c r="I18" i="3"/>
  <c r="I15" i="3"/>
  <c r="I14" i="3"/>
  <c r="I10" i="3"/>
  <c r="I9" i="3"/>
  <c r="I8" i="3"/>
  <c r="I7" i="3"/>
  <c r="I6" i="3"/>
  <c r="O3" i="3"/>
  <c r="P3" i="3" s="1"/>
  <c r="Q3" i="3" s="1"/>
  <c r="N3" i="3"/>
  <c r="I62" i="3" l="1"/>
  <c r="I63" i="3"/>
  <c r="J19" i="1" l="1"/>
  <c r="J20" i="1"/>
  <c r="J21" i="1"/>
  <c r="J18" i="1"/>
  <c r="J16" i="1"/>
  <c r="J10" i="1"/>
  <c r="J14" i="1"/>
  <c r="J15" i="1"/>
  <c r="J13" i="1"/>
  <c r="J8" i="1"/>
  <c r="J9" i="1"/>
  <c r="J6" i="1"/>
  <c r="J7" i="1"/>
  <c r="J5" i="1"/>
  <c r="J45" i="2"/>
  <c r="J44" i="2"/>
  <c r="J43" i="2"/>
  <c r="J42" i="2"/>
  <c r="J41" i="2"/>
  <c r="J40" i="2"/>
  <c r="J38" i="2"/>
  <c r="J37" i="2"/>
  <c r="J36" i="2"/>
  <c r="J35" i="2"/>
  <c r="J34" i="2"/>
  <c r="J33" i="2"/>
  <c r="J32" i="2"/>
  <c r="J31" i="2"/>
  <c r="J29" i="2"/>
  <c r="J28" i="2"/>
  <c r="J27" i="2"/>
  <c r="J26" i="2"/>
  <c r="J25" i="2"/>
  <c r="J24" i="2"/>
  <c r="J23" i="2"/>
  <c r="J21" i="2"/>
  <c r="J20" i="2"/>
  <c r="J19" i="2"/>
  <c r="J18" i="2"/>
  <c r="J17" i="2"/>
  <c r="J16" i="2"/>
  <c r="J15" i="2"/>
  <c r="J14" i="2"/>
  <c r="J13" i="2"/>
  <c r="J12" i="2"/>
  <c r="J11" i="2"/>
  <c r="J9" i="2"/>
  <c r="J8" i="2"/>
  <c r="J7" i="2"/>
  <c r="J6" i="2"/>
  <c r="J5" i="2"/>
  <c r="J57" i="1"/>
  <c r="J56" i="1"/>
  <c r="J55" i="1"/>
  <c r="J54" i="1"/>
  <c r="J53" i="1"/>
  <c r="J52" i="1"/>
  <c r="J50" i="1"/>
  <c r="J49" i="1"/>
  <c r="J48" i="1"/>
  <c r="J47" i="1"/>
  <c r="J46" i="1"/>
  <c r="J45" i="1"/>
  <c r="J44" i="1"/>
  <c r="J43" i="1"/>
  <c r="J41" i="1"/>
  <c r="J40" i="1"/>
  <c r="J39" i="1"/>
  <c r="J38" i="1"/>
  <c r="J37" i="1"/>
  <c r="J36" i="1"/>
  <c r="J35" i="1"/>
  <c r="J33" i="1"/>
  <c r="J32" i="1"/>
  <c r="J31" i="1"/>
  <c r="J30" i="1"/>
  <c r="J29" i="1"/>
  <c r="J28" i="1"/>
  <c r="J27" i="1"/>
  <c r="J26" i="1"/>
  <c r="J25" i="1"/>
  <c r="J24" i="1"/>
  <c r="J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Mohsen Malekinejad</author>
  </authors>
  <commentList>
    <comment ref="H31" authorId="0" shapeId="0" xr:uid="{82832F23-62F1-3D4C-BC38-7546B5AD3AA4}">
      <text>
        <r>
          <rPr>
            <b/>
            <sz val="10"/>
            <color rgb="FF000000"/>
            <rFont val="Tahoma"/>
            <family val="2"/>
          </rPr>
          <t>Mohsen Malekinejad: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This is the overall estiamte without Moskowitz</t>
        </r>
      </text>
    </comment>
    <comment ref="H57" authorId="0" shapeId="0" xr:uid="{26A4AB3A-7FA0-9F4B-AE15-D3551D1E5EF7}">
      <text>
        <r>
          <rPr>
            <b/>
            <sz val="10"/>
            <color rgb="FF000000"/>
            <rFont val="Tahoma"/>
            <family val="2"/>
          </rPr>
          <t>Mohsen Malekinejad: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This is the estimate without Moskowitz for &gt; 12 month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K = 5</t>
        </r>
      </text>
    </comment>
  </commentList>
</comments>
</file>

<file path=xl/sharedStrings.xml><?xml version="1.0" encoding="utf-8"?>
<sst xmlns="http://schemas.openxmlformats.org/spreadsheetml/2006/main" count="763" uniqueCount="195">
  <si>
    <t>MSM data: Outcomes and contributing studies</t>
  </si>
  <si>
    <t>Analytic elements</t>
  </si>
  <si>
    <t>Sample size</t>
  </si>
  <si>
    <t>Time since diagnosis</t>
  </si>
  <si>
    <t>Effect measure</t>
  </si>
  <si>
    <t>Effect Size
 (95% CI)</t>
  </si>
  <si>
    <t>P
(Q)</t>
  </si>
  <si>
    <t>I-Sqr
(Q)</t>
  </si>
  <si>
    <t xml:space="preserve"> Sensetivity Analysis
Pooled RR if study removed</t>
  </si>
  <si>
    <t>Condomless sex likelihood (overall): Meta-analysis</t>
  </si>
  <si>
    <t>CDC 2013 (MSM2,3)</t>
  </si>
  <si>
    <t>NR</t>
  </si>
  <si>
    <t>RR</t>
  </si>
  <si>
    <t>0.53 (0.45, 0.62)</t>
  </si>
  <si>
    <t>0.59 (0.41, 0.85)</t>
  </si>
  <si>
    <t>0.45 (0.34, 0.6)</t>
  </si>
  <si>
    <t>0.62 (0.47, 0.80)</t>
  </si>
  <si>
    <t>Metsch 2013</t>
  </si>
  <si>
    <t>6 mo</t>
  </si>
  <si>
    <t>0.6 (0.37, 0.97)</t>
  </si>
  <si>
    <t>0.6 (0.43, 0.74)</t>
  </si>
  <si>
    <t>Steward 2009</t>
  </si>
  <si>
    <t>3 mo</t>
  </si>
  <si>
    <t>0.77 (0.58, 1.02)</t>
  </si>
  <si>
    <t>0.52 (0.45, 0.59)</t>
  </si>
  <si>
    <t>All Studies</t>
  </si>
  <si>
    <t>0.57 (0.46, 0.71)</t>
  </si>
  <si>
    <t>Not always using condoms (Overall): Meta-analysis</t>
  </si>
  <si>
    <t>CDC 2000</t>
  </si>
  <si>
    <t>0.18 (0.09, 0.36)</t>
  </si>
  <si>
    <t>&lt;0.001</t>
  </si>
  <si>
    <t>0.58 ( 0.40, 0.84)</t>
  </si>
  <si>
    <t>CDC 2016 (MSM4)</t>
  </si>
  <si>
    <t>1.1 (0.97, 1.25)</t>
  </si>
  <si>
    <t>0.46 (0.33, 0.65)</t>
  </si>
  <si>
    <t>Colfax 2002</t>
  </si>
  <si>
    <t>12 mo</t>
  </si>
  <si>
    <t>0.41 (0.19, 0.88)</t>
  </si>
  <si>
    <t>0.52 (0.35, 0.79)</t>
  </si>
  <si>
    <t>Darrow 1998</t>
  </si>
  <si>
    <t>65.8 mo</t>
  </si>
  <si>
    <t>2.1 (0.61, 7.23)</t>
  </si>
  <si>
    <t>0.47 (0.31, 0.70)</t>
  </si>
  <si>
    <t>Khosropour 2016</t>
  </si>
  <si>
    <t>1-2 yrs</t>
  </si>
  <si>
    <t>0.17 (0.06, 0.48)</t>
  </si>
  <si>
    <t>0.56 (0.32, 0.82)</t>
  </si>
  <si>
    <t>Marsk 2009</t>
  </si>
  <si>
    <t>0.58 (0.44, 0.76)</t>
  </si>
  <si>
    <t>0.50 (0.31, 0.80)</t>
  </si>
  <si>
    <t>McFarland 2011</t>
  </si>
  <si>
    <t>0.37 (0.23, 0.6)</t>
  </si>
  <si>
    <t>0.53 (0.35,0.80)</t>
  </si>
  <si>
    <t>Moskowitz 2008</t>
  </si>
  <si>
    <t>0.39 (0.18, 0.85)</t>
  </si>
  <si>
    <t>0.53 (0.35, 0.79)</t>
  </si>
  <si>
    <t>Saah 1998</t>
  </si>
  <si>
    <t>18 mo</t>
  </si>
  <si>
    <t>0.75 (0.54, 1.04)</t>
  </si>
  <si>
    <t>0.48 (0.30, 0.77)</t>
  </si>
  <si>
    <t>Valleroy 2000</t>
  </si>
  <si>
    <t>0.56 (0.32, 0.98)</t>
  </si>
  <si>
    <t>0.50 (0.33, 0.78)</t>
  </si>
  <si>
    <t>0.51 (0.34, 0.74)</t>
  </si>
  <si>
    <t>Not always using condoms (with partners of any serostatus): Meta-analysis</t>
  </si>
  <si>
    <t>0.92 (0.56, 1.52)</t>
  </si>
  <si>
    <t>0.43 (0.15, 1.23)</t>
  </si>
  <si>
    <t>0.76 (0.39, 1.49)</t>
  </si>
  <si>
    <t>2.98 (1.07, 8.3)</t>
  </si>
  <si>
    <t>0.57 ( 0.31, 1.06)</t>
  </si>
  <si>
    <t>1.38 (0.95, 2)</t>
  </si>
  <si>
    <t>0.60 ( 0.30, 1.21)</t>
  </si>
  <si>
    <t>0.70 (0.29, 1.68)</t>
  </si>
  <si>
    <t>0.74 (0.36, 1.56)</t>
  </si>
  <si>
    <t>0.71 (0.38, 1.3)</t>
  </si>
  <si>
    <t>Not always using condoms (with partners of HIV negative or unknown serostatus): Meta-analysis</t>
  </si>
  <si>
    <t>0.46 (0.30, 0.70)</t>
  </si>
  <si>
    <t>0.57 (0.33, 0.97)</t>
  </si>
  <si>
    <t>0.48 (0.28, 0.80)</t>
  </si>
  <si>
    <t>0.62 (0.38, 1.02)</t>
  </si>
  <si>
    <t>Marks 2009</t>
  </si>
  <si>
    <t>0.58 (44, 0.76)</t>
  </si>
  <si>
    <t>0.53 (0.27, 1.04)</t>
  </si>
  <si>
    <t>0.59 (0.35, 0.99)</t>
  </si>
  <si>
    <t>0.57 (0.33, 0.98)</t>
  </si>
  <si>
    <t>0.54 (0.33, 0.89)</t>
  </si>
  <si>
    <r>
      <t xml:space="preserve">Not always using condoms (overall, longest </t>
    </r>
    <r>
      <rPr>
        <b/>
        <sz val="10"/>
        <color theme="1"/>
        <rFont val="Calibri"/>
        <family val="2"/>
      </rPr>
      <t>≥1</t>
    </r>
    <r>
      <rPr>
        <b/>
        <sz val="10"/>
        <color theme="1"/>
        <rFont val="Calibri"/>
        <family val="2"/>
        <scheme val="minor"/>
      </rPr>
      <t>2 month f/u time, excluding NR): Meta-analysis</t>
    </r>
  </si>
  <si>
    <t>0.80 (0.54, 1.16)</t>
  </si>
  <si>
    <t>0.67 (0.47, 0.96)</t>
  </si>
  <si>
    <t>3-4 yrs</t>
  </si>
  <si>
    <t>0.93 (0.69, 1.25)</t>
  </si>
  <si>
    <t>0.64 ( 0.37, 1.10)</t>
  </si>
  <si>
    <t>0.80 (0.56, 1.15)</t>
  </si>
  <si>
    <t>0.70 ( 0.37, 1.30)</t>
  </si>
  <si>
    <t>58.0</t>
  </si>
  <si>
    <t>0.72 (0.49, 1.05)</t>
  </si>
  <si>
    <t>APPENDIX E: Sensitivity analysis
Change in condom use in high-risk populations newly aware of HIV diagnosis in the United States and Canada: A systematic review and meta-analysis</t>
  </si>
  <si>
    <t>Condomless sex likelihood (partner any sero-status): Meta-analysis</t>
  </si>
  <si>
    <t>0.72 (0.57, 0.92)</t>
  </si>
  <si>
    <t>All studies</t>
  </si>
  <si>
    <t>0.70 (0.58, 1.02)</t>
  </si>
  <si>
    <t>0.57 (0.36, 0.88)</t>
  </si>
  <si>
    <t>0.51 (0.44, 0.59)</t>
  </si>
  <si>
    <t>0.77 (0.37, 1.56)</t>
  </si>
  <si>
    <t>0.71 (0.30, 1.70)</t>
  </si>
  <si>
    <t>% change</t>
  </si>
  <si>
    <t>0.70 (0.44, 1.11)</t>
  </si>
  <si>
    <t>&lt;0.0001</t>
  </si>
  <si>
    <t>0.73 (0.47, 1.13)</t>
  </si>
  <si>
    <t>0.67 (0.43, 1.06)</t>
  </si>
  <si>
    <t>0.64 (0.39, 1.02)</t>
  </si>
  <si>
    <t>0.66 (0.44, 0.99)</t>
  </si>
  <si>
    <t>0.72 (0.51, 1.03)</t>
  </si>
  <si>
    <t>0.65 (0.36, 1.16)</t>
  </si>
  <si>
    <t>Condomless sex likelihood (with partners of HIV negative or unknown serostatus): Meta-analysis</t>
  </si>
  <si>
    <t>0.64 (0.53, 0.77)</t>
  </si>
  <si>
    <t>0.60 (0.37, 0.97)</t>
  </si>
  <si>
    <t>0.58 (0.49, 0.69)</t>
  </si>
  <si>
    <t>Pooled data (K= 5)</t>
  </si>
  <si>
    <t>N/A</t>
  </si>
  <si>
    <t>0.62 ( 0.52, 0.73)</t>
  </si>
  <si>
    <t>0.61 ( 0.48. 0.76)</t>
  </si>
  <si>
    <t>0.57 ( 0.46, 0.71)</t>
  </si>
  <si>
    <t>0.58 ( 0.48, 0.71)</t>
  </si>
  <si>
    <t>0.55 ( 0.47, 0.64)</t>
  </si>
  <si>
    <t>Pooled data ( k = 2)</t>
  </si>
  <si>
    <t>Pooled data ( k = 3)</t>
  </si>
  <si>
    <t>0.54 (0.46, 0.65)</t>
  </si>
  <si>
    <t>0.64  (0.53, 0.77)</t>
  </si>
  <si>
    <t>0.58 (0.48, 0.70)</t>
  </si>
  <si>
    <t>0.55 (0.39, 0.77)</t>
  </si>
  <si>
    <t>Meta-analytic elements</t>
  </si>
  <si>
    <t>"NEW" pooled RR &amp; 95% CI after study removed from model</t>
  </si>
  <si>
    <t>% RR change</t>
  </si>
  <si>
    <t>RR point estimate</t>
  </si>
  <si>
    <t>Not always using condoms (Overall)</t>
  </si>
  <si>
    <t>Not always using condoms (with partners of any serostatus)</t>
  </si>
  <si>
    <t>Not always using condoms (with partners of HIV negative or unknown serostatus)</t>
  </si>
  <si>
    <t xml:space="preserve"> Outcomes and contributing studies</t>
  </si>
  <si>
    <t>Pooled data (k=11)</t>
  </si>
  <si>
    <t>&lt; 0.001</t>
  </si>
  <si>
    <t>11 mon</t>
  </si>
  <si>
    <t>0.05 (0.01, 0.38)</t>
  </si>
  <si>
    <t>Gilbert 2017</t>
  </si>
  <si>
    <t>0.43 (0.30, 0.62)</t>
  </si>
  <si>
    <t>Pooled data (k=7)</t>
  </si>
  <si>
    <t>0.44 (0.33, 0.59)</t>
  </si>
  <si>
    <t>0.48 ( 0.37, 0.63)</t>
  </si>
  <si>
    <t>0.44 (0.32, 0.60)</t>
  </si>
  <si>
    <t>0.42 (0.32, 0.55)</t>
  </si>
  <si>
    <t>0.46 (0.35, 0.61)</t>
  </si>
  <si>
    <t>0.47 (0.35, 0.62)</t>
  </si>
  <si>
    <t>0.42 (0.29, 0.59)</t>
  </si>
  <si>
    <t>0.45 (0.33,0.762)</t>
  </si>
  <si>
    <t>0.44 (0.33, 0.60)</t>
  </si>
  <si>
    <t>0.41 (0.30, 0.55)</t>
  </si>
  <si>
    <t>0.43 (0.32, 0.98)</t>
  </si>
  <si>
    <t>0.43 (0.35, 0.53)</t>
  </si>
  <si>
    <t>0.59 (0.34, 1.04)</t>
  </si>
  <si>
    <t>2.98 (1.07, 8.30)</t>
  </si>
  <si>
    <t>0.73 (0.42, 1.29)</t>
  </si>
  <si>
    <t>0.62 (0.31, 1.25)</t>
  </si>
  <si>
    <t>0.49 ( 0.28, 0.86)</t>
  </si>
  <si>
    <t>0.68 (0.39, 1.18)</t>
  </si>
  <si>
    <t>1.38 (0.95, 2.00)</t>
  </si>
  <si>
    <t>0.50 ( 0.29, 0.88)</t>
  </si>
  <si>
    <t>0.55 (0.27, 1.14)</t>
  </si>
  <si>
    <t>0.59 (0.31, 1.14)</t>
  </si>
  <si>
    <t>Pooled data (k=6)</t>
  </si>
  <si>
    <t>0.47 (0.28, 0.77)</t>
  </si>
  <si>
    <t>0.51 (0.35, 0.75)</t>
  </si>
  <si>
    <t>0.42 (0.24, 0.74)</t>
  </si>
  <si>
    <t>0.49 (0.28, 0.83)</t>
  </si>
  <si>
    <t>0.47 (0.29, 0.77)</t>
  </si>
  <si>
    <t>0.70 (0.48, 1.03)</t>
  </si>
  <si>
    <t>0.77 (0.53, 1.14)</t>
  </si>
  <si>
    <t>0.65 (0.45, 0.94)</t>
  </si>
  <si>
    <t>&gt;11 mon</t>
  </si>
  <si>
    <t>0.12 (0.00, 2.88)</t>
  </si>
  <si>
    <t>0.72 ( 0.49, 1.05)</t>
  </si>
  <si>
    <t>0.61 (0.36, 1.05)</t>
  </si>
  <si>
    <t>0.78 (0.54, 1.13)</t>
  </si>
  <si>
    <t>0.66 ( 0.35, 1.22)</t>
  </si>
  <si>
    <r>
      <t xml:space="preserve">Not always using condoms (overall, longest </t>
    </r>
    <r>
      <rPr>
        <b/>
        <sz val="10"/>
        <color theme="1"/>
        <rFont val="Calibri"/>
        <family val="2"/>
      </rPr>
      <t>≥1</t>
    </r>
    <r>
      <rPr>
        <b/>
        <sz val="10"/>
        <color theme="1"/>
        <rFont val="Calibri"/>
        <family val="2"/>
        <scheme val="minor"/>
      </rPr>
      <t>2 month f/u time, excluding NR)</t>
    </r>
  </si>
  <si>
    <t>Not always using condoms (overall, shortest &lt; 6 month f/u time, excluding NR)</t>
  </si>
  <si>
    <t>Pooled data (k=3)</t>
  </si>
  <si>
    <t>6 mon</t>
  </si>
  <si>
    <t>&lt; 3 mon</t>
  </si>
  <si>
    <t>0.18 (0.10, 0.33)</t>
  </si>
  <si>
    <t>0.19 (0.05, 0.71)</t>
  </si>
  <si>
    <t>0.17 ( 0.19, 0.31)</t>
  </si>
  <si>
    <t>0.20 (0.1, 0.38)</t>
  </si>
  <si>
    <t>Condomless sex likelihood (overall)</t>
  </si>
  <si>
    <t>Condomless sex likelihood  (with partners of HIV negative or unknown serostatus)</t>
  </si>
  <si>
    <t>Condomless sex likelihood (partner any sero-status)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</si>
</sst>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39">
    <xf numFmtId="0" fontId="0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horizontal="center" vertical="center" wrapText="1"/>
    </xf>
    <xf numFmtId="9" fontId="3" fillId="0" borderId="0" xfId="1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9" fontId="6" fillId="0" borderId="0" xfId="1" applyFont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9" fontId="6" fillId="0" borderId="0" xfId="1" applyFont="1" applyAlignment="1">
      <alignment vertical="top" wrapText="1"/>
    </xf>
    <xf numFmtId="0" fontId="6" fillId="4" borderId="0" xfId="0" applyFont="1" applyFill="1" applyAlignment="1">
      <alignment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top" wrapText="1"/>
    </xf>
    <xf numFmtId="0" fontId="5" fillId="3" borderId="5" xfId="0" applyFont="1" applyFill="1" applyBorder="1" applyAlignment="1">
      <alignment horizontal="center" vertical="center" wrapText="1"/>
    </xf>
    <xf numFmtId="9" fontId="8" fillId="4" borderId="0" xfId="1" applyFont="1" applyFill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left" vertical="top" wrapText="1"/>
    </xf>
    <xf numFmtId="49" fontId="6" fillId="4" borderId="6" xfId="0" applyNumberFormat="1" applyFont="1" applyFill="1" applyBorder="1" applyAlignment="1">
      <alignment horizontal="center" vertical="top" wrapText="1"/>
    </xf>
    <xf numFmtId="0" fontId="11" fillId="5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9" fontId="0" fillId="0" borderId="0" xfId="1" applyFont="1" applyAlignment="1">
      <alignment vertical="top" wrapText="1"/>
    </xf>
    <xf numFmtId="0" fontId="5" fillId="3" borderId="5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top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left" vertical="top" wrapText="1"/>
    </xf>
    <xf numFmtId="9" fontId="3" fillId="0" borderId="0" xfId="12" applyFont="1" applyAlignment="1">
      <alignment horizontal="center" vertical="center" wrapText="1"/>
    </xf>
    <xf numFmtId="9" fontId="6" fillId="0" borderId="0" xfId="12" applyFont="1" applyAlignment="1">
      <alignment horizontal="center" vertical="top" wrapText="1"/>
    </xf>
    <xf numFmtId="9" fontId="6" fillId="0" borderId="0" xfId="12" applyFont="1" applyAlignment="1">
      <alignment vertical="top" wrapText="1"/>
    </xf>
    <xf numFmtId="9" fontId="8" fillId="4" borderId="0" xfId="12" applyFont="1" applyFill="1" applyAlignment="1">
      <alignment vertical="top" wrapText="1"/>
    </xf>
    <xf numFmtId="9" fontId="0" fillId="0" borderId="0" xfId="12" applyFont="1" applyAlignment="1">
      <alignment vertical="top" wrapText="1"/>
    </xf>
    <xf numFmtId="0" fontId="8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4" fillId="6" borderId="0" xfId="0" applyFont="1" applyFill="1" applyAlignment="1">
      <alignment horizontal="center" vertical="top" wrapText="1"/>
    </xf>
    <xf numFmtId="0" fontId="5" fillId="4" borderId="6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8" fillId="8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9" fontId="8" fillId="8" borderId="0" xfId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center" vertical="center" wrapText="1"/>
    </xf>
    <xf numFmtId="9" fontId="6" fillId="0" borderId="0" xfId="1" applyFont="1" applyBorder="1" applyAlignment="1">
      <alignment horizontal="center" vertical="center" wrapText="1"/>
    </xf>
    <xf numFmtId="0" fontId="6" fillId="4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8" fillId="8" borderId="15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top" wrapText="1"/>
    </xf>
    <xf numFmtId="0" fontId="8" fillId="8" borderId="15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5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9" fontId="6" fillId="3" borderId="0" xfId="1" applyFont="1" applyFill="1" applyBorder="1" applyAlignment="1">
      <alignment horizontal="center" vertical="center" wrapText="1"/>
    </xf>
    <xf numFmtId="9" fontId="6" fillId="8" borderId="0" xfId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wrapText="1"/>
    </xf>
    <xf numFmtId="0" fontId="8" fillId="3" borderId="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/>
    </xf>
    <xf numFmtId="0" fontId="8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</cellXfs>
  <cellStyles count="39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  <cellStyle name="Percent" xfId="1" builtinId="5"/>
    <cellStyle name="Percent 2" xfId="12" xr:uid="{00000000-0005-0000-0000-00002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alekinejad/Google%20Drive/CAPE/RAMP/HIV%20knowledge/Manuscript/Stage%201/Finalized%20files/CAPE%20RAMP%20HIV%20knowledge%20analysis_v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M"/>
      <sheetName val="MSM - sensetivity Analysis"/>
      <sheetName val="PWID"/>
      <sheetName val="OTHER POPS"/>
      <sheetName val="FOREST PLOTS - ALL"/>
      <sheetName val="GRADE EVIDENCE QUALITY - AL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270EF-0822-8844-B281-512DA1F59369}">
  <dimension ref="A1:Q63"/>
  <sheetViews>
    <sheetView showGridLines="0" tabSelected="1" zoomScale="150" zoomScaleNormal="172" zoomScalePageLayoutView="150" workbookViewId="0">
      <pane ySplit="3" topLeftCell="A4" activePane="bottomLeft" state="frozen"/>
      <selection pane="bottomLeft" activeCell="A2" sqref="A2:A3"/>
    </sheetView>
  </sheetViews>
  <sheetFormatPr baseColWidth="10" defaultColWidth="10.83203125" defaultRowHeight="15" customHeight="1" x14ac:dyDescent="0.2"/>
  <cols>
    <col min="1" max="1" width="23.33203125" style="91" customWidth="1"/>
    <col min="2" max="2" width="7.83203125" style="76" customWidth="1"/>
    <col min="3" max="3" width="9.6640625" style="76" customWidth="1"/>
    <col min="4" max="4" width="7.1640625" style="76" customWidth="1"/>
    <col min="5" max="5" width="16" style="76" customWidth="1"/>
    <col min="6" max="6" width="11.6640625" style="76" customWidth="1"/>
    <col min="7" max="7" width="5.83203125" style="76" customWidth="1"/>
    <col min="8" max="8" width="24.6640625" style="98" customWidth="1"/>
    <col min="9" max="9" width="6" style="99" customWidth="1"/>
    <col min="10" max="10" width="13.6640625" style="82" customWidth="1"/>
    <col min="11" max="12" width="4.1640625" style="82" customWidth="1"/>
    <col min="13" max="14" width="10.83203125" style="82"/>
    <col min="15" max="15" width="21.6640625" style="82" customWidth="1"/>
    <col min="16" max="16384" width="10.83203125" style="82"/>
  </cols>
  <sheetData>
    <row r="1" spans="1:17" s="64" customFormat="1" ht="30" customHeight="1" x14ac:dyDescent="0.2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K1" s="65"/>
    </row>
    <row r="2" spans="1:17" s="66" customFormat="1" ht="34.75" customHeight="1" x14ac:dyDescent="0.2">
      <c r="A2" s="108" t="s">
        <v>138</v>
      </c>
      <c r="B2" s="107" t="s">
        <v>131</v>
      </c>
      <c r="C2" s="107"/>
      <c r="D2" s="107"/>
      <c r="E2" s="107"/>
      <c r="F2" s="107"/>
      <c r="G2" s="107"/>
      <c r="H2" s="107"/>
      <c r="I2" s="107"/>
    </row>
    <row r="3" spans="1:17" s="67" customFormat="1" ht="42.5" customHeight="1" x14ac:dyDescent="0.2">
      <c r="A3" s="109"/>
      <c r="B3" s="92" t="s">
        <v>2</v>
      </c>
      <c r="C3" s="92" t="s">
        <v>3</v>
      </c>
      <c r="D3" s="92" t="s">
        <v>4</v>
      </c>
      <c r="E3" s="92" t="s">
        <v>5</v>
      </c>
      <c r="F3" s="92" t="s">
        <v>7</v>
      </c>
      <c r="G3" s="92" t="s">
        <v>6</v>
      </c>
      <c r="H3" s="92" t="s">
        <v>132</v>
      </c>
      <c r="I3" s="92" t="s">
        <v>133</v>
      </c>
      <c r="J3" s="67" t="s">
        <v>134</v>
      </c>
      <c r="N3" s="67">
        <f xml:space="preserve"> 5569+1313</f>
        <v>6882</v>
      </c>
      <c r="O3" s="67">
        <f>5465+1281</f>
        <v>6746</v>
      </c>
      <c r="P3" s="67">
        <f>N3-O3</f>
        <v>136</v>
      </c>
      <c r="Q3" s="67">
        <f>P3-21</f>
        <v>115</v>
      </c>
    </row>
    <row r="4" spans="1:17" s="67" customFormat="1" ht="15" customHeight="1" x14ac:dyDescent="0.2">
      <c r="A4" s="102" t="s">
        <v>192</v>
      </c>
      <c r="B4" s="104"/>
      <c r="C4" s="104"/>
      <c r="D4" s="104"/>
      <c r="E4" s="104"/>
      <c r="F4" s="104"/>
      <c r="G4" s="93"/>
      <c r="H4" s="78"/>
      <c r="I4" s="94"/>
    </row>
    <row r="5" spans="1:17" s="72" customFormat="1" ht="15" customHeight="1" x14ac:dyDescent="0.2">
      <c r="A5" s="83" t="s">
        <v>118</v>
      </c>
      <c r="B5" s="68"/>
      <c r="C5" s="68"/>
      <c r="D5" s="68" t="s">
        <v>12</v>
      </c>
      <c r="E5" s="69" t="s">
        <v>117</v>
      </c>
      <c r="F5" s="68">
        <v>57</v>
      </c>
      <c r="G5" s="68">
        <v>0.06</v>
      </c>
      <c r="H5" s="68" t="s">
        <v>119</v>
      </c>
      <c r="I5" s="70" t="s">
        <v>119</v>
      </c>
      <c r="J5" s="71">
        <v>0.57999999999999996</v>
      </c>
    </row>
    <row r="6" spans="1:17" s="75" customFormat="1" ht="15" customHeight="1" x14ac:dyDescent="0.2">
      <c r="A6" s="84" t="s">
        <v>10</v>
      </c>
      <c r="B6" s="73">
        <v>1553</v>
      </c>
      <c r="C6" s="73" t="s">
        <v>11</v>
      </c>
      <c r="D6" s="73" t="s">
        <v>12</v>
      </c>
      <c r="E6" s="73" t="s">
        <v>15</v>
      </c>
      <c r="F6" s="73">
        <v>47</v>
      </c>
      <c r="G6" s="73">
        <v>0.13</v>
      </c>
      <c r="H6" s="73" t="s">
        <v>120</v>
      </c>
      <c r="I6" s="74">
        <f>(J6-$J$5)</f>
        <v>4.0000000000000036E-2</v>
      </c>
      <c r="J6" s="73">
        <v>0.62</v>
      </c>
    </row>
    <row r="7" spans="1:17" s="75" customFormat="1" ht="15" customHeight="1" x14ac:dyDescent="0.2">
      <c r="A7" s="84" t="s">
        <v>10</v>
      </c>
      <c r="B7" s="73">
        <v>1558</v>
      </c>
      <c r="C7" s="73" t="s">
        <v>11</v>
      </c>
      <c r="D7" s="73" t="s">
        <v>12</v>
      </c>
      <c r="E7" s="73" t="s">
        <v>13</v>
      </c>
      <c r="F7" s="73">
        <v>59</v>
      </c>
      <c r="G7" s="73">
        <v>0.06</v>
      </c>
      <c r="H7" s="73" t="s">
        <v>121</v>
      </c>
      <c r="I7" s="74">
        <f>(J7-$J$5)</f>
        <v>3.0000000000000027E-2</v>
      </c>
      <c r="J7" s="73">
        <v>0.61</v>
      </c>
    </row>
    <row r="8" spans="1:17" s="38" customFormat="1" ht="15" customHeight="1" x14ac:dyDescent="0.2">
      <c r="A8" s="85" t="s">
        <v>32</v>
      </c>
      <c r="B8" s="76">
        <v>1888</v>
      </c>
      <c r="C8" s="76" t="s">
        <v>11</v>
      </c>
      <c r="D8" s="77" t="s">
        <v>12</v>
      </c>
      <c r="E8" s="76" t="s">
        <v>115</v>
      </c>
      <c r="F8" s="73">
        <v>61</v>
      </c>
      <c r="G8" s="73">
        <v>0.05</v>
      </c>
      <c r="H8" s="73" t="s">
        <v>122</v>
      </c>
      <c r="I8" s="74">
        <f>(J8-$J$5)</f>
        <v>-1.0000000000000009E-2</v>
      </c>
      <c r="J8" s="73">
        <v>0.56999999999999995</v>
      </c>
    </row>
    <row r="9" spans="1:17" s="75" customFormat="1" ht="15" customHeight="1" x14ac:dyDescent="0.2">
      <c r="A9" s="84" t="s">
        <v>17</v>
      </c>
      <c r="B9" s="73">
        <v>53</v>
      </c>
      <c r="C9" s="73" t="s">
        <v>18</v>
      </c>
      <c r="D9" s="73" t="s">
        <v>12</v>
      </c>
      <c r="E9" s="73" t="s">
        <v>116</v>
      </c>
      <c r="F9" s="73">
        <v>67</v>
      </c>
      <c r="G9" s="73">
        <v>0.03</v>
      </c>
      <c r="H9" s="73" t="s">
        <v>123</v>
      </c>
      <c r="I9" s="74">
        <f>(J9-$J$5)</f>
        <v>0</v>
      </c>
      <c r="J9" s="73">
        <v>0.57999999999999996</v>
      </c>
    </row>
    <row r="10" spans="1:17" s="75" customFormat="1" ht="15" customHeight="1" x14ac:dyDescent="0.2">
      <c r="A10" s="84" t="s">
        <v>21</v>
      </c>
      <c r="B10" s="73">
        <v>28</v>
      </c>
      <c r="C10" s="73" t="s">
        <v>22</v>
      </c>
      <c r="D10" s="73" t="s">
        <v>12</v>
      </c>
      <c r="E10" s="73" t="s">
        <v>23</v>
      </c>
      <c r="F10" s="73">
        <v>37</v>
      </c>
      <c r="G10" s="73">
        <v>0.19</v>
      </c>
      <c r="H10" s="73" t="s">
        <v>124</v>
      </c>
      <c r="I10" s="74">
        <f>(J10-$J$5)</f>
        <v>-2.9999999999999916E-2</v>
      </c>
      <c r="J10" s="73">
        <v>0.55000000000000004</v>
      </c>
    </row>
    <row r="11" spans="1:17" s="72" customFormat="1" ht="15" customHeight="1" x14ac:dyDescent="0.2">
      <c r="A11" s="86"/>
      <c r="B11" s="73"/>
      <c r="C11" s="73"/>
      <c r="D11" s="73"/>
      <c r="E11" s="73"/>
      <c r="F11" s="73"/>
      <c r="G11" s="73"/>
      <c r="H11" s="71"/>
      <c r="I11" s="74"/>
      <c r="J11" s="71"/>
    </row>
    <row r="12" spans="1:17" s="67" customFormat="1" ht="15" customHeight="1" x14ac:dyDescent="0.2">
      <c r="A12" s="102" t="s">
        <v>194</v>
      </c>
      <c r="B12" s="104"/>
      <c r="C12" s="104"/>
      <c r="D12" s="104"/>
      <c r="E12" s="104"/>
      <c r="F12" s="104"/>
      <c r="G12" s="93"/>
      <c r="H12" s="78"/>
      <c r="I12" s="94"/>
    </row>
    <row r="13" spans="1:17" s="72" customFormat="1" ht="15" customHeight="1" x14ac:dyDescent="0.2">
      <c r="A13" s="87" t="s">
        <v>125</v>
      </c>
      <c r="B13" s="68"/>
      <c r="C13" s="68"/>
      <c r="D13" s="68" t="s">
        <v>12</v>
      </c>
      <c r="E13" s="68" t="s">
        <v>98</v>
      </c>
      <c r="F13" s="68">
        <v>0</v>
      </c>
      <c r="G13" s="68">
        <v>0.38</v>
      </c>
      <c r="H13" s="68" t="s">
        <v>119</v>
      </c>
      <c r="I13" s="95" t="s">
        <v>119</v>
      </c>
      <c r="J13" s="71">
        <v>0.72</v>
      </c>
    </row>
    <row r="14" spans="1:17" s="75" customFormat="1" ht="15" customHeight="1" x14ac:dyDescent="0.2">
      <c r="A14" s="88" t="s">
        <v>17</v>
      </c>
      <c r="B14" s="73">
        <v>53</v>
      </c>
      <c r="C14" s="73" t="s">
        <v>18</v>
      </c>
      <c r="D14" s="73" t="s">
        <v>12</v>
      </c>
      <c r="E14" s="73" t="s">
        <v>19</v>
      </c>
      <c r="F14" s="73" t="s">
        <v>119</v>
      </c>
      <c r="G14" s="73" t="s">
        <v>119</v>
      </c>
      <c r="H14" s="73" t="s">
        <v>23</v>
      </c>
      <c r="I14" s="74">
        <f>J14-$J$13</f>
        <v>5.0000000000000044E-2</v>
      </c>
      <c r="J14" s="73">
        <v>0.77</v>
      </c>
    </row>
    <row r="15" spans="1:17" s="75" customFormat="1" ht="15" customHeight="1" x14ac:dyDescent="0.2">
      <c r="A15" s="88" t="s">
        <v>21</v>
      </c>
      <c r="B15" s="73">
        <v>28</v>
      </c>
      <c r="C15" s="73" t="s">
        <v>22</v>
      </c>
      <c r="D15" s="73" t="s">
        <v>12</v>
      </c>
      <c r="E15" s="73" t="s">
        <v>23</v>
      </c>
      <c r="F15" s="73" t="s">
        <v>119</v>
      </c>
      <c r="G15" s="73" t="s">
        <v>119</v>
      </c>
      <c r="H15" s="73" t="s">
        <v>116</v>
      </c>
      <c r="I15" s="74">
        <f>J15-$J$13</f>
        <v>-0.12</v>
      </c>
      <c r="J15" s="73">
        <v>0.6</v>
      </c>
    </row>
    <row r="16" spans="1:17" s="67" customFormat="1" ht="15" customHeight="1" x14ac:dyDescent="0.2">
      <c r="A16" s="102" t="s">
        <v>193</v>
      </c>
      <c r="B16" s="104"/>
      <c r="C16" s="104"/>
      <c r="D16" s="104"/>
      <c r="E16" s="104"/>
      <c r="F16" s="104"/>
      <c r="G16" s="93"/>
      <c r="H16" s="78"/>
      <c r="I16" s="94"/>
    </row>
    <row r="17" spans="1:15" s="75" customFormat="1" ht="15" customHeight="1" x14ac:dyDescent="0.2">
      <c r="A17" s="87" t="s">
        <v>126</v>
      </c>
      <c r="B17" s="68"/>
      <c r="C17" s="68"/>
      <c r="D17" s="68" t="s">
        <v>12</v>
      </c>
      <c r="E17" s="68" t="s">
        <v>127</v>
      </c>
      <c r="F17" s="68">
        <v>57</v>
      </c>
      <c r="G17" s="68">
        <v>0.1</v>
      </c>
      <c r="H17" s="68" t="s">
        <v>119</v>
      </c>
      <c r="I17" s="70" t="s">
        <v>119</v>
      </c>
      <c r="J17" s="73">
        <v>0.54</v>
      </c>
    </row>
    <row r="18" spans="1:15" s="75" customFormat="1" ht="15" customHeight="1" x14ac:dyDescent="0.2">
      <c r="A18" s="88" t="s">
        <v>10</v>
      </c>
      <c r="B18" s="73">
        <v>1553</v>
      </c>
      <c r="C18" s="73" t="s">
        <v>11</v>
      </c>
      <c r="D18" s="73" t="s">
        <v>12</v>
      </c>
      <c r="E18" s="73" t="s">
        <v>15</v>
      </c>
      <c r="F18" s="73">
        <v>54</v>
      </c>
      <c r="G18" s="73">
        <v>0.14000000000000001</v>
      </c>
      <c r="H18" s="73" t="s">
        <v>129</v>
      </c>
      <c r="I18" s="74">
        <f>(J18-$J$17)</f>
        <v>3.9999999999999925E-2</v>
      </c>
      <c r="J18" s="73">
        <v>0.57999999999999996</v>
      </c>
    </row>
    <row r="19" spans="1:15" s="75" customFormat="1" ht="15" customHeight="1" x14ac:dyDescent="0.2">
      <c r="A19" s="88" t="s">
        <v>10</v>
      </c>
      <c r="B19" s="73">
        <v>1558</v>
      </c>
      <c r="C19" s="73" t="s">
        <v>11</v>
      </c>
      <c r="D19" s="73" t="s">
        <v>12</v>
      </c>
      <c r="E19" s="73" t="s">
        <v>13</v>
      </c>
      <c r="F19" s="73">
        <v>76</v>
      </c>
      <c r="G19" s="73">
        <v>0.04</v>
      </c>
      <c r="H19" s="73" t="s">
        <v>130</v>
      </c>
      <c r="I19" s="74">
        <f>(J19-$J$17)</f>
        <v>1.0000000000000009E-2</v>
      </c>
      <c r="J19" s="73">
        <v>0.55000000000000004</v>
      </c>
    </row>
    <row r="20" spans="1:15" s="38" customFormat="1" ht="15" customHeight="1" x14ac:dyDescent="0.2">
      <c r="A20" s="89" t="s">
        <v>32</v>
      </c>
      <c r="B20" s="76">
        <v>1888</v>
      </c>
      <c r="C20" s="76" t="s">
        <v>11</v>
      </c>
      <c r="D20" s="77" t="s">
        <v>12</v>
      </c>
      <c r="E20" s="76" t="s">
        <v>128</v>
      </c>
      <c r="F20" s="76">
        <v>0</v>
      </c>
      <c r="G20" s="76">
        <v>0.32</v>
      </c>
      <c r="H20" s="73" t="s">
        <v>102</v>
      </c>
      <c r="I20" s="74">
        <f>(J20-$J$17)</f>
        <v>-3.0000000000000027E-2</v>
      </c>
      <c r="J20" s="76">
        <v>0.51</v>
      </c>
    </row>
    <row r="21" spans="1:15" s="72" customFormat="1" ht="15" customHeight="1" x14ac:dyDescent="0.2">
      <c r="A21" s="102" t="s">
        <v>135</v>
      </c>
      <c r="B21" s="103"/>
      <c r="C21" s="103"/>
      <c r="D21" s="103"/>
      <c r="E21" s="103"/>
      <c r="F21" s="103"/>
      <c r="G21" s="96"/>
      <c r="H21" s="78"/>
      <c r="I21" s="94"/>
      <c r="J21" s="78"/>
    </row>
    <row r="22" spans="1:15" s="72" customFormat="1" ht="15" customHeight="1" x14ac:dyDescent="0.2">
      <c r="A22" s="87" t="s">
        <v>139</v>
      </c>
      <c r="B22" s="68"/>
      <c r="C22" s="68"/>
      <c r="D22" s="68" t="s">
        <v>12</v>
      </c>
      <c r="E22" s="68" t="s">
        <v>146</v>
      </c>
      <c r="F22" s="68">
        <v>70</v>
      </c>
      <c r="G22" s="68" t="s">
        <v>140</v>
      </c>
      <c r="H22" s="68" t="s">
        <v>119</v>
      </c>
      <c r="I22" s="70" t="s">
        <v>119</v>
      </c>
      <c r="J22" s="71">
        <v>0.44</v>
      </c>
      <c r="L22" s="75"/>
      <c r="M22" s="75"/>
      <c r="N22" s="75"/>
      <c r="O22" s="75"/>
    </row>
    <row r="23" spans="1:15" s="38" customFormat="1" ht="15" customHeight="1" x14ac:dyDescent="0.2">
      <c r="A23" s="90" t="s">
        <v>28</v>
      </c>
      <c r="B23" s="79">
        <v>38</v>
      </c>
      <c r="C23" s="79" t="s">
        <v>18</v>
      </c>
      <c r="D23" s="77" t="s">
        <v>12</v>
      </c>
      <c r="E23" s="79" t="s">
        <v>29</v>
      </c>
      <c r="F23" s="76">
        <v>65</v>
      </c>
      <c r="G23" s="76" t="s">
        <v>30</v>
      </c>
      <c r="H23" s="79" t="s">
        <v>147</v>
      </c>
      <c r="I23" s="74">
        <f>(J23-$J$22)</f>
        <v>3.999999999999998E-2</v>
      </c>
      <c r="J23" s="79">
        <v>0.48</v>
      </c>
    </row>
    <row r="24" spans="1:15" s="38" customFormat="1" ht="15" customHeight="1" x14ac:dyDescent="0.2">
      <c r="A24" s="89" t="s">
        <v>32</v>
      </c>
      <c r="B24" s="76">
        <v>1888</v>
      </c>
      <c r="C24" s="76" t="s">
        <v>11</v>
      </c>
      <c r="D24" s="77" t="s">
        <v>12</v>
      </c>
      <c r="E24" s="76" t="s">
        <v>157</v>
      </c>
      <c r="F24" s="76">
        <v>73</v>
      </c>
      <c r="G24" s="76" t="s">
        <v>30</v>
      </c>
      <c r="H24" s="79" t="s">
        <v>144</v>
      </c>
      <c r="I24" s="74">
        <f t="shared" ref="I24:I33" si="0">(J24-$J$22)</f>
        <v>-1.0000000000000009E-2</v>
      </c>
      <c r="J24" s="76">
        <v>0.43</v>
      </c>
    </row>
    <row r="25" spans="1:15" s="38" customFormat="1" ht="15" customHeight="1" x14ac:dyDescent="0.2">
      <c r="A25" s="89" t="s">
        <v>35</v>
      </c>
      <c r="B25" s="76">
        <v>43</v>
      </c>
      <c r="C25" s="76" t="s">
        <v>36</v>
      </c>
      <c r="D25" s="77" t="s">
        <v>12</v>
      </c>
      <c r="E25" s="76" t="s">
        <v>37</v>
      </c>
      <c r="F25" s="76">
        <v>73</v>
      </c>
      <c r="G25" s="76" t="s">
        <v>30</v>
      </c>
      <c r="H25" s="76" t="s">
        <v>148</v>
      </c>
      <c r="I25" s="74">
        <f t="shared" si="0"/>
        <v>0</v>
      </c>
      <c r="J25" s="76">
        <v>0.44</v>
      </c>
    </row>
    <row r="26" spans="1:15" s="38" customFormat="1" ht="15" customHeight="1" x14ac:dyDescent="0.2">
      <c r="A26" s="89" t="s">
        <v>39</v>
      </c>
      <c r="B26" s="76">
        <v>50</v>
      </c>
      <c r="C26" s="76" t="s">
        <v>40</v>
      </c>
      <c r="D26" s="77" t="s">
        <v>12</v>
      </c>
      <c r="E26" s="76" t="s">
        <v>41</v>
      </c>
      <c r="F26" s="76">
        <v>68</v>
      </c>
      <c r="G26" s="76" t="s">
        <v>30</v>
      </c>
      <c r="H26" s="76" t="s">
        <v>149</v>
      </c>
      <c r="I26" s="74">
        <f t="shared" si="0"/>
        <v>-2.0000000000000018E-2</v>
      </c>
      <c r="J26" s="76">
        <v>0.42</v>
      </c>
    </row>
    <row r="27" spans="1:15" s="38" customFormat="1" ht="15" customHeight="1" x14ac:dyDescent="0.2">
      <c r="A27" s="89" t="s">
        <v>143</v>
      </c>
      <c r="B27" s="76">
        <v>180</v>
      </c>
      <c r="C27" s="76" t="s">
        <v>141</v>
      </c>
      <c r="D27" s="77" t="s">
        <v>12</v>
      </c>
      <c r="E27" s="76" t="s">
        <v>142</v>
      </c>
      <c r="F27" s="76">
        <v>69</v>
      </c>
      <c r="G27" s="76" t="s">
        <v>30</v>
      </c>
      <c r="H27" s="76" t="s">
        <v>150</v>
      </c>
      <c r="I27" s="74">
        <f t="shared" si="0"/>
        <v>2.0000000000000018E-2</v>
      </c>
      <c r="J27" s="76">
        <v>0.46</v>
      </c>
    </row>
    <row r="28" spans="1:15" s="38" customFormat="1" ht="15" customHeight="1" x14ac:dyDescent="0.2">
      <c r="A28" s="89" t="s">
        <v>43</v>
      </c>
      <c r="B28" s="76">
        <v>186</v>
      </c>
      <c r="C28" s="76" t="s">
        <v>44</v>
      </c>
      <c r="D28" s="77" t="s">
        <v>12</v>
      </c>
      <c r="E28" s="76" t="s">
        <v>45</v>
      </c>
      <c r="F28" s="76">
        <v>70</v>
      </c>
      <c r="G28" s="76" t="s">
        <v>30</v>
      </c>
      <c r="H28" s="76" t="s">
        <v>151</v>
      </c>
      <c r="I28" s="74">
        <f t="shared" si="0"/>
        <v>2.9999999999999971E-2</v>
      </c>
      <c r="J28" s="76">
        <v>0.47</v>
      </c>
    </row>
    <row r="29" spans="1:15" s="38" customFormat="1" ht="15" customHeight="1" x14ac:dyDescent="0.2">
      <c r="A29" s="90" t="s">
        <v>47</v>
      </c>
      <c r="B29" s="73">
        <v>1007</v>
      </c>
      <c r="C29" s="76" t="s">
        <v>11</v>
      </c>
      <c r="D29" s="77" t="s">
        <v>12</v>
      </c>
      <c r="E29" s="76" t="s">
        <v>48</v>
      </c>
      <c r="F29" s="76">
        <v>71</v>
      </c>
      <c r="G29" s="76" t="s">
        <v>30</v>
      </c>
      <c r="H29" s="79" t="s">
        <v>152</v>
      </c>
      <c r="I29" s="74">
        <f>(J29-$J$22)</f>
        <v>-2.0000000000000018E-2</v>
      </c>
      <c r="J29" s="79">
        <v>0.42</v>
      </c>
    </row>
    <row r="30" spans="1:15" s="38" customFormat="1" ht="15" customHeight="1" x14ac:dyDescent="0.2">
      <c r="A30" s="89" t="s">
        <v>50</v>
      </c>
      <c r="B30" s="76">
        <v>262</v>
      </c>
      <c r="C30" s="76" t="s">
        <v>11</v>
      </c>
      <c r="D30" s="77" t="s">
        <v>12</v>
      </c>
      <c r="E30" s="76" t="s">
        <v>51</v>
      </c>
      <c r="F30" s="76">
        <v>72</v>
      </c>
      <c r="G30" s="77" t="s">
        <v>30</v>
      </c>
      <c r="H30" s="76" t="s">
        <v>153</v>
      </c>
      <c r="I30" s="74">
        <f t="shared" si="0"/>
        <v>1.0000000000000009E-2</v>
      </c>
      <c r="J30" s="76">
        <v>0.45</v>
      </c>
    </row>
    <row r="31" spans="1:15" s="38" customFormat="1" ht="15" customHeight="1" x14ac:dyDescent="0.2">
      <c r="A31" s="89" t="s">
        <v>53</v>
      </c>
      <c r="B31" s="76">
        <v>59</v>
      </c>
      <c r="C31" s="76" t="s">
        <v>36</v>
      </c>
      <c r="D31" s="77" t="s">
        <v>12</v>
      </c>
      <c r="E31" s="76" t="s">
        <v>54</v>
      </c>
      <c r="F31" s="76">
        <v>73</v>
      </c>
      <c r="G31" s="77" t="s">
        <v>30</v>
      </c>
      <c r="H31" s="100" t="s">
        <v>154</v>
      </c>
      <c r="I31" s="74">
        <f t="shared" si="0"/>
        <v>0</v>
      </c>
      <c r="J31" s="76">
        <v>0.44</v>
      </c>
    </row>
    <row r="32" spans="1:15" s="38" customFormat="1" ht="15" customHeight="1" x14ac:dyDescent="0.2">
      <c r="A32" s="89" t="s">
        <v>56</v>
      </c>
      <c r="B32" s="76">
        <v>90</v>
      </c>
      <c r="C32" s="76" t="s">
        <v>57</v>
      </c>
      <c r="D32" s="77" t="s">
        <v>12</v>
      </c>
      <c r="E32" s="76" t="s">
        <v>58</v>
      </c>
      <c r="F32" s="76">
        <v>64</v>
      </c>
      <c r="G32" s="77" t="s">
        <v>30</v>
      </c>
      <c r="H32" s="76" t="s">
        <v>155</v>
      </c>
      <c r="I32" s="74">
        <f t="shared" si="0"/>
        <v>-3.0000000000000027E-2</v>
      </c>
      <c r="J32" s="76">
        <v>0.41</v>
      </c>
    </row>
    <row r="33" spans="1:15" s="38" customFormat="1" ht="15" customHeight="1" x14ac:dyDescent="0.2">
      <c r="A33" s="89" t="s">
        <v>60</v>
      </c>
      <c r="B33" s="76">
        <v>234</v>
      </c>
      <c r="C33" s="76" t="s">
        <v>11</v>
      </c>
      <c r="D33" s="77" t="s">
        <v>12</v>
      </c>
      <c r="E33" s="76" t="s">
        <v>61</v>
      </c>
      <c r="F33" s="76">
        <v>73</v>
      </c>
      <c r="G33" s="77" t="s">
        <v>30</v>
      </c>
      <c r="H33" s="76" t="s">
        <v>156</v>
      </c>
      <c r="I33" s="74">
        <f t="shared" si="0"/>
        <v>-1.0000000000000009E-2</v>
      </c>
      <c r="J33" s="76">
        <v>0.43</v>
      </c>
    </row>
    <row r="34" spans="1:15" s="72" customFormat="1" ht="15" customHeight="1" x14ac:dyDescent="0.2">
      <c r="A34" s="102" t="s">
        <v>136</v>
      </c>
      <c r="B34" s="103"/>
      <c r="C34" s="103"/>
      <c r="D34" s="103"/>
      <c r="E34" s="103"/>
      <c r="F34" s="103"/>
      <c r="G34" s="96"/>
      <c r="H34" s="78"/>
      <c r="I34" s="94"/>
      <c r="J34" s="78"/>
      <c r="L34" s="75"/>
      <c r="M34" s="75"/>
      <c r="N34" s="75"/>
      <c r="O34" s="75"/>
    </row>
    <row r="35" spans="1:15" s="72" customFormat="1" ht="15" customHeight="1" x14ac:dyDescent="0.2">
      <c r="A35" s="87" t="s">
        <v>145</v>
      </c>
      <c r="B35" s="68"/>
      <c r="C35" s="68"/>
      <c r="D35" s="68" t="s">
        <v>12</v>
      </c>
      <c r="E35" s="68" t="s">
        <v>158</v>
      </c>
      <c r="F35" s="68">
        <v>89</v>
      </c>
      <c r="G35" s="68" t="s">
        <v>30</v>
      </c>
      <c r="H35" s="68" t="s">
        <v>119</v>
      </c>
      <c r="I35" s="70" t="s">
        <v>119</v>
      </c>
      <c r="J35" s="71">
        <v>0.59</v>
      </c>
    </row>
    <row r="36" spans="1:15" s="38" customFormat="1" ht="15" customHeight="1" x14ac:dyDescent="0.2">
      <c r="A36" s="90" t="s">
        <v>28</v>
      </c>
      <c r="B36" s="79">
        <v>38</v>
      </c>
      <c r="C36" s="79" t="s">
        <v>18</v>
      </c>
      <c r="D36" s="77" t="s">
        <v>12</v>
      </c>
      <c r="E36" s="79" t="s">
        <v>29</v>
      </c>
      <c r="F36" s="76">
        <v>88</v>
      </c>
      <c r="G36" s="76" t="s">
        <v>140</v>
      </c>
      <c r="H36" s="79" t="s">
        <v>160</v>
      </c>
      <c r="I36" s="74">
        <f>(J36-$J$35)</f>
        <v>0.14000000000000001</v>
      </c>
      <c r="J36" s="79">
        <v>0.73</v>
      </c>
    </row>
    <row r="37" spans="1:15" s="38" customFormat="1" ht="15" customHeight="1" x14ac:dyDescent="0.2">
      <c r="A37" s="89" t="s">
        <v>32</v>
      </c>
      <c r="B37" s="79">
        <v>1888</v>
      </c>
      <c r="C37" s="76" t="s">
        <v>11</v>
      </c>
      <c r="D37" s="77" t="s">
        <v>12</v>
      </c>
      <c r="E37" s="76" t="s">
        <v>157</v>
      </c>
      <c r="F37" s="76">
        <v>88</v>
      </c>
      <c r="G37" s="77" t="s">
        <v>30</v>
      </c>
      <c r="H37" s="79" t="s">
        <v>161</v>
      </c>
      <c r="I37" s="74">
        <f t="shared" ref="I37:I42" si="1">(J37-$J$35)</f>
        <v>3.0000000000000027E-2</v>
      </c>
      <c r="J37" s="76">
        <v>0.62</v>
      </c>
    </row>
    <row r="38" spans="1:15" s="38" customFormat="1" ht="15" customHeight="1" x14ac:dyDescent="0.2">
      <c r="A38" s="89" t="s">
        <v>39</v>
      </c>
      <c r="B38" s="76">
        <v>50</v>
      </c>
      <c r="C38" s="76" t="s">
        <v>40</v>
      </c>
      <c r="D38" s="77" t="s">
        <v>12</v>
      </c>
      <c r="E38" s="76" t="s">
        <v>159</v>
      </c>
      <c r="F38" s="76">
        <v>89</v>
      </c>
      <c r="G38" s="77" t="s">
        <v>30</v>
      </c>
      <c r="H38" s="76" t="s">
        <v>162</v>
      </c>
      <c r="I38" s="74">
        <f>(J38-$J$35)</f>
        <v>-9.9999999999999978E-2</v>
      </c>
      <c r="J38" s="76">
        <v>0.49</v>
      </c>
    </row>
    <row r="39" spans="1:15" s="38" customFormat="1" ht="15" customHeight="1" x14ac:dyDescent="0.2">
      <c r="A39" s="89" t="s">
        <v>143</v>
      </c>
      <c r="B39" s="76">
        <v>180</v>
      </c>
      <c r="C39" s="76" t="s">
        <v>141</v>
      </c>
      <c r="D39" s="77" t="s">
        <v>12</v>
      </c>
      <c r="E39" s="76" t="s">
        <v>142</v>
      </c>
      <c r="F39" s="76">
        <v>90</v>
      </c>
      <c r="G39" s="76" t="s">
        <v>30</v>
      </c>
      <c r="H39" s="76" t="s">
        <v>163</v>
      </c>
      <c r="I39" s="74">
        <f t="shared" si="1"/>
        <v>9.000000000000008E-2</v>
      </c>
      <c r="J39" s="76">
        <v>0.68</v>
      </c>
    </row>
    <row r="40" spans="1:15" s="38" customFormat="1" ht="15" customHeight="1" x14ac:dyDescent="0.2">
      <c r="A40" s="89" t="s">
        <v>50</v>
      </c>
      <c r="B40" s="76">
        <v>262</v>
      </c>
      <c r="C40" s="76" t="s">
        <v>11</v>
      </c>
      <c r="D40" s="77" t="s">
        <v>12</v>
      </c>
      <c r="E40" s="76" t="s">
        <v>164</v>
      </c>
      <c r="F40" s="76">
        <v>85</v>
      </c>
      <c r="G40" s="77" t="s">
        <v>30</v>
      </c>
      <c r="H40" s="76" t="s">
        <v>165</v>
      </c>
      <c r="I40" s="74">
        <f t="shared" si="1"/>
        <v>-8.9999999999999969E-2</v>
      </c>
      <c r="J40" s="76">
        <v>0.5</v>
      </c>
    </row>
    <row r="41" spans="1:15" s="38" customFormat="1" ht="15" customHeight="1" x14ac:dyDescent="0.2">
      <c r="A41" s="89" t="s">
        <v>56</v>
      </c>
      <c r="B41" s="76">
        <v>90</v>
      </c>
      <c r="C41" s="76" t="s">
        <v>57</v>
      </c>
      <c r="D41" s="77" t="s">
        <v>12</v>
      </c>
      <c r="E41" s="76" t="s">
        <v>58</v>
      </c>
      <c r="F41" s="76">
        <v>91</v>
      </c>
      <c r="G41" s="77" t="s">
        <v>30</v>
      </c>
      <c r="H41" s="76" t="s">
        <v>166</v>
      </c>
      <c r="I41" s="74">
        <f t="shared" si="1"/>
        <v>-3.9999999999999925E-2</v>
      </c>
      <c r="J41" s="76">
        <v>0.55000000000000004</v>
      </c>
    </row>
    <row r="42" spans="1:15" s="38" customFormat="1" ht="15" customHeight="1" x14ac:dyDescent="0.2">
      <c r="A42" s="89" t="s">
        <v>60</v>
      </c>
      <c r="B42" s="76">
        <v>234</v>
      </c>
      <c r="C42" s="76" t="s">
        <v>11</v>
      </c>
      <c r="D42" s="77" t="s">
        <v>12</v>
      </c>
      <c r="E42" s="76" t="s">
        <v>61</v>
      </c>
      <c r="F42" s="76">
        <v>91</v>
      </c>
      <c r="G42" s="77" t="s">
        <v>30</v>
      </c>
      <c r="H42" s="76" t="s">
        <v>167</v>
      </c>
      <c r="I42" s="74">
        <f t="shared" si="1"/>
        <v>0</v>
      </c>
      <c r="J42" s="76">
        <v>0.59</v>
      </c>
    </row>
    <row r="43" spans="1:15" s="72" customFormat="1" ht="15" customHeight="1" x14ac:dyDescent="0.2">
      <c r="A43" s="102" t="s">
        <v>137</v>
      </c>
      <c r="B43" s="104"/>
      <c r="C43" s="104"/>
      <c r="D43" s="104"/>
      <c r="E43" s="104"/>
      <c r="F43" s="104"/>
      <c r="G43" s="93"/>
      <c r="H43" s="78"/>
      <c r="I43" s="94"/>
      <c r="J43" s="78"/>
    </row>
    <row r="44" spans="1:15" s="38" customFormat="1" ht="15" customHeight="1" x14ac:dyDescent="0.2">
      <c r="A44" s="87" t="s">
        <v>168</v>
      </c>
      <c r="B44" s="68"/>
      <c r="C44" s="68"/>
      <c r="D44" s="68" t="s">
        <v>12</v>
      </c>
      <c r="E44" s="68" t="s">
        <v>76</v>
      </c>
      <c r="F44" s="68">
        <v>60</v>
      </c>
      <c r="G44" s="68">
        <v>0.03</v>
      </c>
      <c r="H44" s="68" t="s">
        <v>119</v>
      </c>
      <c r="I44" s="68" t="s">
        <v>119</v>
      </c>
      <c r="J44" s="71">
        <v>0.46</v>
      </c>
    </row>
    <row r="45" spans="1:15" s="38" customFormat="1" ht="15" customHeight="1" x14ac:dyDescent="0.2">
      <c r="A45" s="89" t="s">
        <v>35</v>
      </c>
      <c r="B45" s="76">
        <v>43</v>
      </c>
      <c r="C45" s="76" t="s">
        <v>36</v>
      </c>
      <c r="D45" s="77" t="s">
        <v>12</v>
      </c>
      <c r="E45" s="76" t="s">
        <v>37</v>
      </c>
      <c r="F45" s="76">
        <v>68</v>
      </c>
      <c r="G45" s="76">
        <v>0.01</v>
      </c>
      <c r="H45" s="76" t="s">
        <v>169</v>
      </c>
      <c r="I45" s="74">
        <f>(J45-$J$44)</f>
        <v>9.9999999999999534E-3</v>
      </c>
      <c r="J45" s="76">
        <v>0.47</v>
      </c>
    </row>
    <row r="46" spans="1:15" s="38" customFormat="1" ht="15" customHeight="1" x14ac:dyDescent="0.2">
      <c r="A46" s="89" t="s">
        <v>39</v>
      </c>
      <c r="B46" s="76">
        <v>50</v>
      </c>
      <c r="C46" s="76" t="s">
        <v>40</v>
      </c>
      <c r="D46" s="77" t="s">
        <v>12</v>
      </c>
      <c r="E46" s="76" t="s">
        <v>41</v>
      </c>
      <c r="F46" s="76">
        <v>44</v>
      </c>
      <c r="G46" s="76">
        <v>0.13</v>
      </c>
      <c r="H46" s="76" t="s">
        <v>152</v>
      </c>
      <c r="I46" s="74">
        <f t="shared" ref="I46:I50" si="2">(J46-$J$44)</f>
        <v>-4.0000000000000036E-2</v>
      </c>
      <c r="J46" s="76">
        <v>0.42</v>
      </c>
    </row>
    <row r="47" spans="1:15" s="38" customFormat="1" ht="15" customHeight="1" x14ac:dyDescent="0.2">
      <c r="A47" s="89" t="s">
        <v>43</v>
      </c>
      <c r="B47" s="76">
        <v>186</v>
      </c>
      <c r="C47" s="76" t="s">
        <v>44</v>
      </c>
      <c r="D47" s="77" t="s">
        <v>12</v>
      </c>
      <c r="E47" s="76" t="s">
        <v>45</v>
      </c>
      <c r="F47" s="76">
        <v>52</v>
      </c>
      <c r="G47" s="76">
        <v>0.08</v>
      </c>
      <c r="H47" s="76" t="s">
        <v>170</v>
      </c>
      <c r="I47" s="74">
        <f t="shared" si="2"/>
        <v>4.9999999999999989E-2</v>
      </c>
      <c r="J47" s="76">
        <v>0.51</v>
      </c>
    </row>
    <row r="48" spans="1:15" s="38" customFormat="1" ht="15" customHeight="1" x14ac:dyDescent="0.2">
      <c r="A48" s="90" t="s">
        <v>80</v>
      </c>
      <c r="B48" s="76">
        <v>1007</v>
      </c>
      <c r="C48" s="76" t="s">
        <v>11</v>
      </c>
      <c r="D48" s="77" t="s">
        <v>12</v>
      </c>
      <c r="E48" s="76" t="s">
        <v>81</v>
      </c>
      <c r="F48" s="76">
        <v>58</v>
      </c>
      <c r="G48" s="76">
        <v>0.05</v>
      </c>
      <c r="H48" s="79" t="s">
        <v>171</v>
      </c>
      <c r="I48" s="74">
        <f t="shared" si="2"/>
        <v>-4.0000000000000036E-2</v>
      </c>
      <c r="J48" s="79">
        <v>0.42</v>
      </c>
    </row>
    <row r="49" spans="1:15" s="38" customFormat="1" ht="15" customHeight="1" x14ac:dyDescent="0.2">
      <c r="A49" s="89" t="s">
        <v>50</v>
      </c>
      <c r="B49" s="76">
        <v>262</v>
      </c>
      <c r="C49" s="76" t="s">
        <v>11</v>
      </c>
      <c r="D49" s="77" t="s">
        <v>12</v>
      </c>
      <c r="E49" s="76" t="s">
        <v>51</v>
      </c>
      <c r="F49" s="76">
        <v>63</v>
      </c>
      <c r="G49" s="76">
        <v>0.03</v>
      </c>
      <c r="H49" s="76" t="s">
        <v>172</v>
      </c>
      <c r="I49" s="74">
        <f t="shared" si="2"/>
        <v>2.9999999999999971E-2</v>
      </c>
      <c r="J49" s="76">
        <v>0.49</v>
      </c>
    </row>
    <row r="50" spans="1:15" s="38" customFormat="1" ht="15" customHeight="1" x14ac:dyDescent="0.2">
      <c r="A50" s="89" t="s">
        <v>53</v>
      </c>
      <c r="B50" s="76">
        <v>59</v>
      </c>
      <c r="C50" s="76" t="s">
        <v>36</v>
      </c>
      <c r="D50" s="77" t="s">
        <v>12</v>
      </c>
      <c r="E50" s="76" t="s">
        <v>54</v>
      </c>
      <c r="F50" s="76">
        <v>67</v>
      </c>
      <c r="G50" s="76">
        <v>0.02</v>
      </c>
      <c r="H50" s="76" t="s">
        <v>173</v>
      </c>
      <c r="I50" s="74">
        <f t="shared" si="2"/>
        <v>9.9999999999999534E-3</v>
      </c>
      <c r="J50" s="76">
        <v>0.47</v>
      </c>
    </row>
    <row r="51" spans="1:15" s="72" customFormat="1" ht="15" customHeight="1" x14ac:dyDescent="0.2">
      <c r="A51" s="105" t="s">
        <v>183</v>
      </c>
      <c r="B51" s="106"/>
      <c r="C51" s="106"/>
      <c r="D51" s="106"/>
      <c r="E51" s="106"/>
      <c r="F51" s="106"/>
      <c r="G51" s="97"/>
      <c r="H51" s="80"/>
      <c r="I51" s="80"/>
      <c r="J51" s="80"/>
      <c r="L51" s="75"/>
      <c r="M51" s="75"/>
      <c r="N51" s="75"/>
      <c r="O51" s="75"/>
    </row>
    <row r="52" spans="1:15" s="72" customFormat="1" ht="15" customHeight="1" x14ac:dyDescent="0.2">
      <c r="A52" s="87" t="s">
        <v>168</v>
      </c>
      <c r="B52" s="68"/>
      <c r="C52" s="68"/>
      <c r="D52" s="68" t="s">
        <v>12</v>
      </c>
      <c r="E52" s="68" t="s">
        <v>174</v>
      </c>
      <c r="F52" s="68" t="s">
        <v>94</v>
      </c>
      <c r="G52" s="68">
        <v>0.05</v>
      </c>
      <c r="H52" s="68" t="s">
        <v>119</v>
      </c>
      <c r="I52" s="68" t="s">
        <v>119</v>
      </c>
      <c r="J52" s="81">
        <v>0.7</v>
      </c>
      <c r="L52" s="75"/>
      <c r="M52" s="75"/>
      <c r="N52" s="75"/>
      <c r="O52" s="75"/>
    </row>
    <row r="53" spans="1:15" s="72" customFormat="1" ht="15" customHeight="1" x14ac:dyDescent="0.2">
      <c r="A53" s="89" t="s">
        <v>35</v>
      </c>
      <c r="B53" s="76">
        <v>43</v>
      </c>
      <c r="C53" s="76" t="s">
        <v>36</v>
      </c>
      <c r="D53" s="77" t="s">
        <v>12</v>
      </c>
      <c r="E53" s="76" t="s">
        <v>37</v>
      </c>
      <c r="F53" s="76">
        <v>51</v>
      </c>
      <c r="G53" s="76">
        <v>0.09</v>
      </c>
      <c r="H53" s="76" t="s">
        <v>175</v>
      </c>
      <c r="I53" s="74">
        <f>(J53-$J$52)</f>
        <v>7.0000000000000062E-2</v>
      </c>
      <c r="J53" s="76">
        <v>0.77</v>
      </c>
      <c r="L53" s="75"/>
      <c r="M53" s="75"/>
      <c r="N53" s="75"/>
      <c r="O53" s="75"/>
    </row>
    <row r="54" spans="1:15" s="72" customFormat="1" ht="15" customHeight="1" x14ac:dyDescent="0.2">
      <c r="A54" s="89" t="s">
        <v>39</v>
      </c>
      <c r="B54" s="76">
        <v>50</v>
      </c>
      <c r="C54" s="76" t="s">
        <v>40</v>
      </c>
      <c r="D54" s="77" t="s">
        <v>12</v>
      </c>
      <c r="E54" s="76" t="s">
        <v>41</v>
      </c>
      <c r="F54" s="76">
        <v>52</v>
      </c>
      <c r="G54" s="76">
        <v>0.08</v>
      </c>
      <c r="H54" s="76" t="s">
        <v>176</v>
      </c>
      <c r="I54" s="74">
        <f t="shared" ref="I54:I58" si="3">(J54-$J$52)</f>
        <v>-4.9999999999999933E-2</v>
      </c>
      <c r="J54" s="76">
        <v>0.65</v>
      </c>
      <c r="L54" s="75"/>
      <c r="M54" s="75"/>
      <c r="N54" s="75"/>
      <c r="O54" s="75"/>
    </row>
    <row r="55" spans="1:15" s="72" customFormat="1" ht="15" customHeight="1" x14ac:dyDescent="0.2">
      <c r="A55" s="89" t="s">
        <v>143</v>
      </c>
      <c r="B55" s="76">
        <v>180</v>
      </c>
      <c r="C55" s="76" t="s">
        <v>177</v>
      </c>
      <c r="D55" s="77" t="s">
        <v>12</v>
      </c>
      <c r="E55" s="76" t="s">
        <v>178</v>
      </c>
      <c r="F55" s="76">
        <v>58</v>
      </c>
      <c r="G55" s="76">
        <v>0.05</v>
      </c>
      <c r="H55" s="76" t="s">
        <v>179</v>
      </c>
      <c r="I55" s="74">
        <f t="shared" si="3"/>
        <v>2.0000000000000018E-2</v>
      </c>
      <c r="J55" s="76">
        <v>0.72</v>
      </c>
      <c r="L55" s="75"/>
      <c r="M55" s="75"/>
      <c r="N55" s="75"/>
      <c r="O55" s="75"/>
    </row>
    <row r="56" spans="1:15" s="72" customFormat="1" ht="15" customHeight="1" x14ac:dyDescent="0.2">
      <c r="A56" s="89" t="s">
        <v>43</v>
      </c>
      <c r="B56" s="76">
        <v>186</v>
      </c>
      <c r="C56" s="76" t="s">
        <v>89</v>
      </c>
      <c r="D56" s="77" t="s">
        <v>12</v>
      </c>
      <c r="E56" s="76" t="s">
        <v>90</v>
      </c>
      <c r="F56" s="76">
        <v>52</v>
      </c>
      <c r="G56" s="76">
        <v>0.08</v>
      </c>
      <c r="H56" s="76" t="s">
        <v>180</v>
      </c>
      <c r="I56" s="74">
        <f t="shared" si="3"/>
        <v>-8.9999999999999969E-2</v>
      </c>
      <c r="J56" s="76">
        <v>0.61</v>
      </c>
      <c r="L56" s="75"/>
      <c r="M56" s="75"/>
      <c r="N56" s="75"/>
      <c r="O56" s="75"/>
    </row>
    <row r="57" spans="1:15" s="72" customFormat="1" ht="15" customHeight="1" x14ac:dyDescent="0.2">
      <c r="A57" s="89" t="s">
        <v>53</v>
      </c>
      <c r="B57" s="76">
        <v>59</v>
      </c>
      <c r="C57" s="76" t="s">
        <v>36</v>
      </c>
      <c r="D57" s="77" t="s">
        <v>12</v>
      </c>
      <c r="E57" s="76" t="s">
        <v>54</v>
      </c>
      <c r="F57" s="76">
        <v>48</v>
      </c>
      <c r="G57" s="76">
        <v>0.1</v>
      </c>
      <c r="H57" s="100" t="s">
        <v>181</v>
      </c>
      <c r="I57" s="74">
        <f t="shared" si="3"/>
        <v>8.0000000000000071E-2</v>
      </c>
      <c r="J57" s="76">
        <v>0.78</v>
      </c>
      <c r="L57" s="75"/>
      <c r="M57" s="75"/>
      <c r="N57" s="75"/>
      <c r="O57" s="75"/>
    </row>
    <row r="58" spans="1:15" s="72" customFormat="1" ht="15" customHeight="1" x14ac:dyDescent="0.2">
      <c r="A58" s="89" t="s">
        <v>56</v>
      </c>
      <c r="B58" s="76">
        <v>90</v>
      </c>
      <c r="C58" s="76" t="s">
        <v>57</v>
      </c>
      <c r="D58" s="77" t="s">
        <v>12</v>
      </c>
      <c r="E58" s="76" t="s">
        <v>58</v>
      </c>
      <c r="F58" s="76">
        <v>63</v>
      </c>
      <c r="G58" s="76">
        <v>0.03</v>
      </c>
      <c r="H58" s="76" t="s">
        <v>182</v>
      </c>
      <c r="I58" s="74">
        <f t="shared" si="3"/>
        <v>-3.9999999999999925E-2</v>
      </c>
      <c r="J58" s="76">
        <v>0.66</v>
      </c>
      <c r="L58" s="75"/>
      <c r="M58" s="75"/>
      <c r="N58" s="75"/>
      <c r="O58" s="75"/>
    </row>
    <row r="59" spans="1:15" s="72" customFormat="1" ht="15" customHeight="1" x14ac:dyDescent="0.2">
      <c r="A59" s="105" t="s">
        <v>184</v>
      </c>
      <c r="B59" s="106"/>
      <c r="C59" s="106"/>
      <c r="D59" s="106"/>
      <c r="E59" s="106"/>
      <c r="F59" s="106"/>
      <c r="G59" s="97"/>
      <c r="H59" s="80"/>
      <c r="I59" s="80"/>
      <c r="J59" s="80"/>
      <c r="L59" s="75"/>
      <c r="M59" s="75"/>
      <c r="N59" s="75"/>
      <c r="O59" s="75"/>
    </row>
    <row r="60" spans="1:15" s="72" customFormat="1" ht="15" customHeight="1" x14ac:dyDescent="0.2">
      <c r="A60" s="87" t="s">
        <v>185</v>
      </c>
      <c r="B60" s="68"/>
      <c r="C60" s="68"/>
      <c r="D60" s="68" t="s">
        <v>12</v>
      </c>
      <c r="E60" s="68" t="s">
        <v>188</v>
      </c>
      <c r="F60" s="68">
        <v>0</v>
      </c>
      <c r="G60" s="68">
        <v>0.56000000000000005</v>
      </c>
      <c r="H60" s="68" t="s">
        <v>119</v>
      </c>
      <c r="I60" s="68" t="s">
        <v>119</v>
      </c>
      <c r="J60" s="81">
        <v>0.18</v>
      </c>
      <c r="L60" s="75"/>
      <c r="M60" s="75"/>
      <c r="N60" s="75"/>
      <c r="O60" s="75"/>
    </row>
    <row r="61" spans="1:15" s="72" customFormat="1" ht="15" customHeight="1" x14ac:dyDescent="0.2">
      <c r="A61" s="89" t="s">
        <v>28</v>
      </c>
      <c r="B61" s="76">
        <v>38</v>
      </c>
      <c r="C61" s="76" t="s">
        <v>186</v>
      </c>
      <c r="D61" s="77" t="s">
        <v>12</v>
      </c>
      <c r="E61" s="76" t="s">
        <v>37</v>
      </c>
      <c r="F61" s="76">
        <v>14</v>
      </c>
      <c r="G61" s="76">
        <v>0.28000000000000003</v>
      </c>
      <c r="H61" s="76" t="s">
        <v>189</v>
      </c>
      <c r="I61" s="74">
        <f>(J61-$J$60)</f>
        <v>1.0000000000000009E-2</v>
      </c>
      <c r="J61" s="76">
        <v>0.19</v>
      </c>
      <c r="L61" s="75"/>
      <c r="M61" s="75"/>
      <c r="N61" s="75"/>
      <c r="O61" s="75"/>
    </row>
    <row r="62" spans="1:15" s="72" customFormat="1" ht="15" customHeight="1" x14ac:dyDescent="0.2">
      <c r="A62" s="89" t="s">
        <v>143</v>
      </c>
      <c r="B62" s="76">
        <v>180</v>
      </c>
      <c r="C62" s="76" t="s">
        <v>187</v>
      </c>
      <c r="D62" s="77" t="s">
        <v>12</v>
      </c>
      <c r="E62" s="76" t="s">
        <v>178</v>
      </c>
      <c r="F62" s="76">
        <v>0</v>
      </c>
      <c r="G62" s="76">
        <v>0.61</v>
      </c>
      <c r="H62" s="76" t="s">
        <v>190</v>
      </c>
      <c r="I62" s="74">
        <f t="shared" ref="I62:I63" si="4">(J62-$J$60)</f>
        <v>-9.9999999999999811E-3</v>
      </c>
      <c r="J62" s="76">
        <v>0.17</v>
      </c>
      <c r="L62" s="75"/>
      <c r="M62" s="75"/>
      <c r="N62" s="75"/>
      <c r="O62" s="75"/>
    </row>
    <row r="63" spans="1:15" s="72" customFormat="1" ht="15" customHeight="1" x14ac:dyDescent="0.2">
      <c r="A63" s="89" t="s">
        <v>53</v>
      </c>
      <c r="B63" s="76">
        <v>59</v>
      </c>
      <c r="C63" s="76" t="s">
        <v>22</v>
      </c>
      <c r="D63" s="77" t="s">
        <v>12</v>
      </c>
      <c r="E63" s="76" t="s">
        <v>54</v>
      </c>
      <c r="F63" s="76">
        <v>0</v>
      </c>
      <c r="G63" s="76">
        <v>0.38</v>
      </c>
      <c r="H63" s="76" t="s">
        <v>191</v>
      </c>
      <c r="I63" s="74">
        <f t="shared" si="4"/>
        <v>2.0000000000000018E-2</v>
      </c>
      <c r="J63" s="76">
        <v>0.2</v>
      </c>
      <c r="L63" s="75"/>
      <c r="M63" s="75"/>
      <c r="N63" s="75"/>
      <c r="O63" s="75"/>
    </row>
  </sheetData>
  <mergeCells count="11">
    <mergeCell ref="A59:F59"/>
    <mergeCell ref="A2:A3"/>
    <mergeCell ref="A4:F4"/>
    <mergeCell ref="A12:F12"/>
    <mergeCell ref="A16:F16"/>
    <mergeCell ref="A21:F21"/>
    <mergeCell ref="A1:I1"/>
    <mergeCell ref="A34:F34"/>
    <mergeCell ref="A43:F43"/>
    <mergeCell ref="A51:F51"/>
    <mergeCell ref="B2:I2"/>
  </mergeCells>
  <pageMargins left="0.75" right="0.75" top="1" bottom="1" header="0.5" footer="0.5"/>
  <pageSetup orientation="portrait" horizontalDpi="4294967292" verticalDpi="429496729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zoomScale="150" zoomScaleNormal="150" zoomScalePageLayoutView="150" workbookViewId="0">
      <pane ySplit="3" topLeftCell="A4" activePane="bottomLeft" state="frozen"/>
      <selection pane="bottomLeft" activeCell="A7" sqref="A7:XFD7"/>
    </sheetView>
  </sheetViews>
  <sheetFormatPr baseColWidth="10" defaultColWidth="10.83203125" defaultRowHeight="15" customHeight="1" x14ac:dyDescent="0.2"/>
  <cols>
    <col min="1" max="1" width="23.33203125" style="38" customWidth="1"/>
    <col min="2" max="2" width="7.83203125" style="39" customWidth="1"/>
    <col min="3" max="3" width="9.6640625" style="40" customWidth="1"/>
    <col min="4" max="4" width="7.1640625" style="6" customWidth="1"/>
    <col min="5" max="5" width="16" style="40" customWidth="1"/>
    <col min="6" max="6" width="5.83203125" style="6" customWidth="1"/>
    <col min="7" max="7" width="11.6640625" style="6" customWidth="1"/>
    <col min="8" max="8" width="24.6640625" style="41" customWidth="1"/>
    <col min="9" max="9" width="14.6640625" style="42" customWidth="1"/>
    <col min="10" max="10" width="6" style="43" customWidth="1"/>
    <col min="11" max="12" width="4.1640625" style="42" customWidth="1"/>
    <col min="13" max="14" width="10.83203125" style="42"/>
    <col min="15" max="15" width="21.6640625" style="42" customWidth="1"/>
    <col min="16" max="16384" width="10.83203125" style="42"/>
  </cols>
  <sheetData>
    <row r="1" spans="1:11" s="60" customFormat="1" ht="21" customHeight="1" thickBot="1" x14ac:dyDescent="0.25">
      <c r="A1" s="56" t="s">
        <v>96</v>
      </c>
      <c r="B1" s="57"/>
      <c r="C1" s="57"/>
      <c r="D1" s="57"/>
      <c r="E1" s="57"/>
      <c r="F1" s="57"/>
      <c r="G1" s="57"/>
      <c r="H1" s="58"/>
      <c r="I1" s="58"/>
      <c r="J1" s="58"/>
      <c r="K1" s="59"/>
    </row>
    <row r="2" spans="1:11" s="1" customFormat="1" ht="34.75" customHeight="1" x14ac:dyDescent="0.2">
      <c r="A2" s="112" t="s">
        <v>0</v>
      </c>
      <c r="B2" s="114" t="s">
        <v>1</v>
      </c>
      <c r="C2" s="107"/>
      <c r="D2" s="107"/>
      <c r="E2" s="107"/>
      <c r="F2" s="107"/>
      <c r="G2" s="107"/>
      <c r="H2" s="107"/>
      <c r="J2" s="2"/>
    </row>
    <row r="3" spans="1:11" s="6" customFormat="1" ht="42.5" customHeight="1" x14ac:dyDescent="0.2">
      <c r="A3" s="113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6" t="s">
        <v>12</v>
      </c>
      <c r="J3" s="7" t="s">
        <v>105</v>
      </c>
    </row>
    <row r="4" spans="1:11" s="6" customFormat="1" ht="15" customHeight="1" x14ac:dyDescent="0.2">
      <c r="A4" s="115" t="s">
        <v>9</v>
      </c>
      <c r="B4" s="116"/>
      <c r="C4" s="116"/>
      <c r="D4" s="116"/>
      <c r="E4" s="116"/>
      <c r="F4" s="116"/>
      <c r="G4" s="116"/>
      <c r="H4" s="8"/>
      <c r="J4" s="7"/>
    </row>
    <row r="5" spans="1:11" s="16" customFormat="1" ht="15" customHeight="1" x14ac:dyDescent="0.2">
      <c r="A5" s="9" t="s">
        <v>10</v>
      </c>
      <c r="B5" s="10">
        <v>1558</v>
      </c>
      <c r="C5" s="11" t="s">
        <v>11</v>
      </c>
      <c r="D5" s="12" t="s">
        <v>12</v>
      </c>
      <c r="E5" s="11" t="s">
        <v>13</v>
      </c>
      <c r="F5" s="12" t="s">
        <v>107</v>
      </c>
      <c r="G5" s="12">
        <v>92</v>
      </c>
      <c r="H5" s="14" t="s">
        <v>106</v>
      </c>
      <c r="I5" s="14">
        <v>0.7</v>
      </c>
      <c r="J5" s="15">
        <f>(I5-$I$10)</f>
        <v>3.9999999999999925E-2</v>
      </c>
    </row>
    <row r="6" spans="1:11" s="16" customFormat="1" ht="15" customHeight="1" x14ac:dyDescent="0.2">
      <c r="A6" s="9" t="s">
        <v>10</v>
      </c>
      <c r="B6" s="10">
        <v>1553</v>
      </c>
      <c r="C6" s="11" t="s">
        <v>11</v>
      </c>
      <c r="D6" s="12" t="s">
        <v>12</v>
      </c>
      <c r="E6" s="11" t="s">
        <v>15</v>
      </c>
      <c r="F6" s="12" t="s">
        <v>107</v>
      </c>
      <c r="G6" s="12">
        <v>94</v>
      </c>
      <c r="H6" s="14" t="s">
        <v>108</v>
      </c>
      <c r="I6" s="14">
        <v>0.73</v>
      </c>
      <c r="J6" s="15">
        <f t="shared" ref="J6:J7" si="0">(I6-$I$10)</f>
        <v>6.9999999999999951E-2</v>
      </c>
    </row>
    <row r="7" spans="1:11" s="29" customFormat="1" ht="15" customHeight="1" x14ac:dyDescent="0.2">
      <c r="A7" s="30" t="s">
        <v>32</v>
      </c>
      <c r="B7" s="31">
        <v>1888</v>
      </c>
      <c r="C7" s="32" t="s">
        <v>11</v>
      </c>
      <c r="D7" s="25" t="s">
        <v>12</v>
      </c>
      <c r="E7" s="32" t="s">
        <v>33</v>
      </c>
      <c r="F7" s="12">
        <v>0.05</v>
      </c>
      <c r="G7" s="12">
        <v>61</v>
      </c>
      <c r="H7" s="61" t="s">
        <v>26</v>
      </c>
      <c r="I7" s="14">
        <v>0.56999999999999995</v>
      </c>
      <c r="J7" s="15">
        <f t="shared" si="0"/>
        <v>-9.000000000000008E-2</v>
      </c>
    </row>
    <row r="8" spans="1:11" s="16" customFormat="1" ht="15" customHeight="1" x14ac:dyDescent="0.2">
      <c r="A8" s="9" t="s">
        <v>17</v>
      </c>
      <c r="B8" s="10">
        <v>53</v>
      </c>
      <c r="C8" s="11" t="s">
        <v>18</v>
      </c>
      <c r="D8" s="12" t="s">
        <v>12</v>
      </c>
      <c r="E8" s="11" t="s">
        <v>19</v>
      </c>
      <c r="F8" s="12" t="s">
        <v>107</v>
      </c>
      <c r="G8" s="12">
        <v>95</v>
      </c>
      <c r="H8" s="14" t="s">
        <v>109</v>
      </c>
      <c r="I8" s="14">
        <v>0.67</v>
      </c>
      <c r="J8" s="15">
        <f>(I8-$I$10)</f>
        <v>1.0000000000000009E-2</v>
      </c>
    </row>
    <row r="9" spans="1:11" s="16" customFormat="1" ht="15" customHeight="1" x14ac:dyDescent="0.2">
      <c r="A9" s="9" t="s">
        <v>21</v>
      </c>
      <c r="B9" s="10">
        <v>28</v>
      </c>
      <c r="C9" s="11" t="s">
        <v>22</v>
      </c>
      <c r="D9" s="12" t="s">
        <v>12</v>
      </c>
      <c r="E9" s="11" t="s">
        <v>23</v>
      </c>
      <c r="F9" s="12" t="s">
        <v>107</v>
      </c>
      <c r="G9" s="12">
        <v>95</v>
      </c>
      <c r="H9" s="14" t="s">
        <v>110</v>
      </c>
      <c r="I9" s="14">
        <v>0.64</v>
      </c>
      <c r="J9" s="15">
        <f>(I9-$I$10)</f>
        <v>-2.0000000000000018E-2</v>
      </c>
    </row>
    <row r="10" spans="1:11" s="19" customFormat="1" ht="15" customHeight="1" x14ac:dyDescent="0.2">
      <c r="A10" s="17" t="s">
        <v>25</v>
      </c>
      <c r="B10" s="10"/>
      <c r="C10" s="11"/>
      <c r="D10" s="12"/>
      <c r="E10" s="11"/>
      <c r="F10" s="12" t="s">
        <v>107</v>
      </c>
      <c r="G10" s="12">
        <v>94</v>
      </c>
      <c r="H10" s="62" t="s">
        <v>111</v>
      </c>
      <c r="I10" s="18">
        <v>0.66</v>
      </c>
      <c r="J10" s="15">
        <f>(I10-$I$10)</f>
        <v>0</v>
      </c>
    </row>
    <row r="11" spans="1:11" s="19" customFormat="1" ht="15" customHeight="1" x14ac:dyDescent="0.2">
      <c r="A11" s="17"/>
      <c r="B11" s="48"/>
      <c r="C11" s="11"/>
      <c r="D11" s="12"/>
      <c r="E11" s="11"/>
      <c r="F11" s="12"/>
      <c r="G11" s="13"/>
      <c r="H11" s="18"/>
      <c r="I11" s="18"/>
      <c r="J11" s="15"/>
    </row>
    <row r="12" spans="1:11" s="6" customFormat="1" ht="15" customHeight="1" x14ac:dyDescent="0.2">
      <c r="A12" s="115" t="s">
        <v>97</v>
      </c>
      <c r="B12" s="116"/>
      <c r="C12" s="116"/>
      <c r="D12" s="116"/>
      <c r="E12" s="116"/>
      <c r="F12" s="116"/>
      <c r="G12" s="116"/>
      <c r="H12" s="44"/>
      <c r="J12" s="7"/>
    </row>
    <row r="13" spans="1:11" s="29" customFormat="1" ht="15" customHeight="1" x14ac:dyDescent="0.2">
      <c r="A13" s="30" t="s">
        <v>32</v>
      </c>
      <c r="B13" s="50">
        <v>1888</v>
      </c>
      <c r="C13" s="32" t="s">
        <v>11</v>
      </c>
      <c r="D13" s="25" t="s">
        <v>12</v>
      </c>
      <c r="E13" s="32" t="s">
        <v>66</v>
      </c>
      <c r="F13" s="26">
        <v>0.38</v>
      </c>
      <c r="G13" s="27">
        <v>0</v>
      </c>
      <c r="H13" s="49" t="s">
        <v>98</v>
      </c>
      <c r="I13" s="14">
        <v>0.72</v>
      </c>
      <c r="J13" s="15">
        <f>I13-$I$16</f>
        <v>2.0000000000000018E-2</v>
      </c>
    </row>
    <row r="14" spans="1:11" s="16" customFormat="1" ht="15" customHeight="1" x14ac:dyDescent="0.2">
      <c r="A14" s="9" t="s">
        <v>17</v>
      </c>
      <c r="B14" s="10">
        <v>53</v>
      </c>
      <c r="C14" s="11" t="s">
        <v>18</v>
      </c>
      <c r="D14" s="12" t="s">
        <v>12</v>
      </c>
      <c r="E14" s="11" t="s">
        <v>19</v>
      </c>
      <c r="F14" s="12">
        <v>0.3</v>
      </c>
      <c r="G14" s="13">
        <v>9</v>
      </c>
      <c r="H14" s="14" t="s">
        <v>112</v>
      </c>
      <c r="I14" s="14">
        <v>0.72</v>
      </c>
      <c r="J14" s="15">
        <f t="shared" ref="J14:J16" si="1">I14-$I$16</f>
        <v>2.0000000000000018E-2</v>
      </c>
    </row>
    <row r="15" spans="1:11" s="16" customFormat="1" ht="15" customHeight="1" x14ac:dyDescent="0.2">
      <c r="A15" s="9" t="s">
        <v>21</v>
      </c>
      <c r="B15" s="10">
        <v>28</v>
      </c>
      <c r="C15" s="11" t="s">
        <v>22</v>
      </c>
      <c r="D15" s="12" t="s">
        <v>12</v>
      </c>
      <c r="E15" s="11" t="s">
        <v>23</v>
      </c>
      <c r="F15" s="12">
        <v>0.32</v>
      </c>
      <c r="G15" s="13">
        <v>0</v>
      </c>
      <c r="H15" s="14" t="s">
        <v>101</v>
      </c>
      <c r="I15" s="14">
        <v>0.56999999999999995</v>
      </c>
      <c r="J15" s="15">
        <f t="shared" si="1"/>
        <v>-0.13</v>
      </c>
    </row>
    <row r="16" spans="1:11" s="19" customFormat="1" ht="15" customHeight="1" x14ac:dyDescent="0.2">
      <c r="A16" s="17" t="s">
        <v>99</v>
      </c>
      <c r="B16" s="48"/>
      <c r="C16" s="11"/>
      <c r="D16" s="12"/>
      <c r="E16" s="11"/>
      <c r="F16" s="12">
        <v>0.44</v>
      </c>
      <c r="G16" s="13">
        <v>0</v>
      </c>
      <c r="H16" s="18" t="s">
        <v>100</v>
      </c>
      <c r="I16" s="18">
        <v>0.7</v>
      </c>
      <c r="J16" s="15">
        <f t="shared" si="1"/>
        <v>0</v>
      </c>
    </row>
    <row r="17" spans="1:10" s="6" customFormat="1" ht="15" customHeight="1" x14ac:dyDescent="0.2">
      <c r="A17" s="115" t="s">
        <v>114</v>
      </c>
      <c r="B17" s="116"/>
      <c r="C17" s="116"/>
      <c r="D17" s="116"/>
      <c r="E17" s="116"/>
      <c r="F17" s="116"/>
      <c r="G17" s="116"/>
      <c r="H17" s="44"/>
      <c r="J17" s="7"/>
    </row>
    <row r="18" spans="1:10" s="16" customFormat="1" ht="15" customHeight="1" x14ac:dyDescent="0.2">
      <c r="A18" s="9" t="s">
        <v>10</v>
      </c>
      <c r="B18" s="10">
        <v>1558</v>
      </c>
      <c r="C18" s="11" t="s">
        <v>11</v>
      </c>
      <c r="D18" s="12" t="s">
        <v>12</v>
      </c>
      <c r="E18" s="11" t="s">
        <v>13</v>
      </c>
      <c r="F18" s="12" t="s">
        <v>107</v>
      </c>
      <c r="G18" s="13">
        <v>97</v>
      </c>
      <c r="H18" s="14" t="s">
        <v>104</v>
      </c>
      <c r="I18" s="14">
        <v>0.71</v>
      </c>
      <c r="J18" s="15">
        <f>(I18-$I$21)</f>
        <v>5.9999999999999942E-2</v>
      </c>
    </row>
    <row r="19" spans="1:10" s="16" customFormat="1" ht="15" customHeight="1" x14ac:dyDescent="0.2">
      <c r="A19" s="9" t="s">
        <v>10</v>
      </c>
      <c r="B19" s="10">
        <v>1553</v>
      </c>
      <c r="C19" s="11" t="s">
        <v>11</v>
      </c>
      <c r="D19" s="12" t="s">
        <v>12</v>
      </c>
      <c r="E19" s="11" t="s">
        <v>15</v>
      </c>
      <c r="F19" s="12" t="s">
        <v>107</v>
      </c>
      <c r="G19" s="13">
        <v>98</v>
      </c>
      <c r="H19" s="14" t="s">
        <v>103</v>
      </c>
      <c r="I19" s="14">
        <v>0.77</v>
      </c>
      <c r="J19" s="15">
        <f t="shared" ref="J19:J21" si="2">(I19-$I$21)</f>
        <v>0.12</v>
      </c>
    </row>
    <row r="20" spans="1:10" s="29" customFormat="1" ht="15" customHeight="1" x14ac:dyDescent="0.2">
      <c r="A20" s="30" t="s">
        <v>32</v>
      </c>
      <c r="B20" s="31">
        <v>1888</v>
      </c>
      <c r="C20" s="32" t="s">
        <v>11</v>
      </c>
      <c r="D20" s="25" t="s">
        <v>12</v>
      </c>
      <c r="E20" s="32" t="s">
        <v>33</v>
      </c>
      <c r="F20" s="26">
        <v>0.98</v>
      </c>
      <c r="G20" s="27">
        <v>0</v>
      </c>
      <c r="H20" s="49" t="s">
        <v>102</v>
      </c>
      <c r="I20" s="33">
        <v>0.51</v>
      </c>
      <c r="J20" s="15">
        <f t="shared" si="2"/>
        <v>-0.14000000000000001</v>
      </c>
    </row>
    <row r="21" spans="1:10" s="16" customFormat="1" ht="15" customHeight="1" x14ac:dyDescent="0.2">
      <c r="A21" s="17" t="s">
        <v>99</v>
      </c>
      <c r="B21" s="48"/>
      <c r="C21" s="11"/>
      <c r="D21" s="12"/>
      <c r="E21" s="11"/>
      <c r="F21" s="12" t="s">
        <v>107</v>
      </c>
      <c r="G21" s="13">
        <v>97</v>
      </c>
      <c r="H21" s="14" t="s">
        <v>113</v>
      </c>
      <c r="I21" s="14">
        <v>0.65</v>
      </c>
      <c r="J21" s="15">
        <f t="shared" si="2"/>
        <v>0</v>
      </c>
    </row>
    <row r="22" spans="1:10" s="19" customFormat="1" ht="15" customHeight="1" x14ac:dyDescent="0.2">
      <c r="A22" s="115" t="s">
        <v>27</v>
      </c>
      <c r="B22" s="117"/>
      <c r="C22" s="117"/>
      <c r="D22" s="117"/>
      <c r="E22" s="117"/>
      <c r="F22" s="117"/>
      <c r="G22" s="117"/>
      <c r="H22" s="20"/>
      <c r="I22" s="20"/>
      <c r="J22" s="21"/>
    </row>
    <row r="23" spans="1:10" s="29" customFormat="1" ht="15" customHeight="1" x14ac:dyDescent="0.2">
      <c r="A23" s="22" t="s">
        <v>28</v>
      </c>
      <c r="B23" s="23">
        <v>38</v>
      </c>
      <c r="C23" s="24" t="s">
        <v>18</v>
      </c>
      <c r="D23" s="25" t="s">
        <v>12</v>
      </c>
      <c r="E23" s="24" t="s">
        <v>29</v>
      </c>
      <c r="F23" s="26" t="s">
        <v>30</v>
      </c>
      <c r="G23" s="27">
        <v>86</v>
      </c>
      <c r="H23" s="28" t="s">
        <v>31</v>
      </c>
      <c r="I23" s="28">
        <v>0.57999999999999996</v>
      </c>
      <c r="J23" s="15">
        <f>(I23-$I$33)</f>
        <v>6.9999999999999951E-2</v>
      </c>
    </row>
    <row r="24" spans="1:10" s="29" customFormat="1" ht="15" customHeight="1" x14ac:dyDescent="0.2">
      <c r="A24" s="30" t="s">
        <v>32</v>
      </c>
      <c r="B24" s="31">
        <v>1888</v>
      </c>
      <c r="C24" s="32" t="s">
        <v>11</v>
      </c>
      <c r="D24" s="25" t="s">
        <v>12</v>
      </c>
      <c r="E24" s="32" t="s">
        <v>33</v>
      </c>
      <c r="F24" s="26">
        <v>1E-3</v>
      </c>
      <c r="G24" s="27">
        <v>70</v>
      </c>
      <c r="H24" s="63" t="s">
        <v>34</v>
      </c>
      <c r="I24" s="33">
        <v>0.46</v>
      </c>
      <c r="J24" s="15">
        <f t="shared" ref="J24:J33" si="3">(I24-$I$33)</f>
        <v>-4.9999999999999989E-2</v>
      </c>
    </row>
    <row r="25" spans="1:10" s="29" customFormat="1" ht="15" customHeight="1" x14ac:dyDescent="0.2">
      <c r="A25" s="30" t="s">
        <v>35</v>
      </c>
      <c r="B25" s="31">
        <v>43</v>
      </c>
      <c r="C25" s="32" t="s">
        <v>36</v>
      </c>
      <c r="D25" s="25" t="s">
        <v>12</v>
      </c>
      <c r="E25" s="32" t="s">
        <v>37</v>
      </c>
      <c r="F25" s="26" t="s">
        <v>30</v>
      </c>
      <c r="G25" s="27">
        <v>89</v>
      </c>
      <c r="H25" s="33" t="s">
        <v>38</v>
      </c>
      <c r="I25" s="33">
        <v>0.52</v>
      </c>
      <c r="J25" s="15">
        <f t="shared" si="3"/>
        <v>1.0000000000000009E-2</v>
      </c>
    </row>
    <row r="26" spans="1:10" s="29" customFormat="1" ht="15" customHeight="1" x14ac:dyDescent="0.2">
      <c r="A26" s="30" t="s">
        <v>39</v>
      </c>
      <c r="B26" s="31">
        <v>50</v>
      </c>
      <c r="C26" s="32" t="s">
        <v>40</v>
      </c>
      <c r="D26" s="25" t="s">
        <v>12</v>
      </c>
      <c r="E26" s="32" t="s">
        <v>41</v>
      </c>
      <c r="F26" s="26" t="s">
        <v>30</v>
      </c>
      <c r="G26" s="27">
        <v>89</v>
      </c>
      <c r="H26" s="33" t="s">
        <v>42</v>
      </c>
      <c r="I26" s="33">
        <v>0.47</v>
      </c>
      <c r="J26" s="15">
        <f t="shared" si="3"/>
        <v>-4.0000000000000036E-2</v>
      </c>
    </row>
    <row r="27" spans="1:10" s="29" customFormat="1" ht="15" customHeight="1" x14ac:dyDescent="0.2">
      <c r="A27" s="30" t="s">
        <v>43</v>
      </c>
      <c r="B27" s="31">
        <v>186</v>
      </c>
      <c r="C27" s="32" t="s">
        <v>44</v>
      </c>
      <c r="D27" s="25" t="s">
        <v>12</v>
      </c>
      <c r="E27" s="32" t="s">
        <v>45</v>
      </c>
      <c r="F27" s="26" t="s">
        <v>30</v>
      </c>
      <c r="G27" s="27">
        <v>88</v>
      </c>
      <c r="H27" s="33" t="s">
        <v>46</v>
      </c>
      <c r="I27" s="33">
        <v>0.56000000000000005</v>
      </c>
      <c r="J27" s="15">
        <f t="shared" si="3"/>
        <v>5.0000000000000044E-2</v>
      </c>
    </row>
    <row r="28" spans="1:10" s="29" customFormat="1" ht="15" customHeight="1" x14ac:dyDescent="0.2">
      <c r="A28" s="22" t="s">
        <v>47</v>
      </c>
      <c r="B28" s="10">
        <v>1007</v>
      </c>
      <c r="C28" s="32" t="s">
        <v>11</v>
      </c>
      <c r="D28" s="25" t="s">
        <v>12</v>
      </c>
      <c r="E28" s="32" t="s">
        <v>48</v>
      </c>
      <c r="F28" s="26" t="s">
        <v>30</v>
      </c>
      <c r="G28" s="27">
        <v>88</v>
      </c>
      <c r="H28" s="28" t="s">
        <v>49</v>
      </c>
      <c r="I28" s="28">
        <v>0.5</v>
      </c>
      <c r="J28" s="15">
        <f t="shared" si="3"/>
        <v>-1.0000000000000009E-2</v>
      </c>
    </row>
    <row r="29" spans="1:10" s="29" customFormat="1" ht="15" customHeight="1" x14ac:dyDescent="0.2">
      <c r="A29" s="30" t="s">
        <v>50</v>
      </c>
      <c r="B29" s="31">
        <v>262</v>
      </c>
      <c r="C29" s="32" t="s">
        <v>11</v>
      </c>
      <c r="D29" s="25" t="s">
        <v>12</v>
      </c>
      <c r="E29" s="32" t="s">
        <v>51</v>
      </c>
      <c r="F29" s="25" t="s">
        <v>30</v>
      </c>
      <c r="G29" s="27">
        <v>87</v>
      </c>
      <c r="H29" s="33" t="s">
        <v>52</v>
      </c>
      <c r="I29" s="33">
        <v>0.53</v>
      </c>
      <c r="J29" s="15">
        <f t="shared" si="3"/>
        <v>2.0000000000000018E-2</v>
      </c>
    </row>
    <row r="30" spans="1:10" s="29" customFormat="1" ht="15" customHeight="1" x14ac:dyDescent="0.2">
      <c r="A30" s="30" t="s">
        <v>53</v>
      </c>
      <c r="B30" s="31">
        <v>59</v>
      </c>
      <c r="C30" s="32" t="s">
        <v>36</v>
      </c>
      <c r="D30" s="25" t="s">
        <v>12</v>
      </c>
      <c r="E30" s="32" t="s">
        <v>54</v>
      </c>
      <c r="F30" s="25" t="s">
        <v>30</v>
      </c>
      <c r="G30" s="27">
        <v>89</v>
      </c>
      <c r="H30" s="33" t="s">
        <v>55</v>
      </c>
      <c r="I30" s="33">
        <v>0.53</v>
      </c>
      <c r="J30" s="15">
        <f t="shared" si="3"/>
        <v>2.0000000000000018E-2</v>
      </c>
    </row>
    <row r="31" spans="1:10" s="29" customFormat="1" ht="15" customHeight="1" x14ac:dyDescent="0.2">
      <c r="A31" s="30" t="s">
        <v>56</v>
      </c>
      <c r="B31" s="31">
        <v>90</v>
      </c>
      <c r="C31" s="32" t="s">
        <v>57</v>
      </c>
      <c r="D31" s="25" t="s">
        <v>12</v>
      </c>
      <c r="E31" s="32" t="s">
        <v>58</v>
      </c>
      <c r="F31" s="25" t="s">
        <v>30</v>
      </c>
      <c r="G31" s="27">
        <v>89</v>
      </c>
      <c r="H31" s="33" t="s">
        <v>59</v>
      </c>
      <c r="I31" s="33">
        <v>0.48</v>
      </c>
      <c r="J31" s="15">
        <f t="shared" si="3"/>
        <v>-3.0000000000000027E-2</v>
      </c>
    </row>
    <row r="32" spans="1:10" s="29" customFormat="1" ht="15" customHeight="1" x14ac:dyDescent="0.2">
      <c r="A32" s="30" t="s">
        <v>60</v>
      </c>
      <c r="B32" s="31">
        <v>234</v>
      </c>
      <c r="C32" s="32" t="s">
        <v>11</v>
      </c>
      <c r="D32" s="25" t="s">
        <v>12</v>
      </c>
      <c r="E32" s="32" t="s">
        <v>61</v>
      </c>
      <c r="F32" s="25" t="s">
        <v>30</v>
      </c>
      <c r="G32" s="27">
        <v>89</v>
      </c>
      <c r="H32" s="33" t="s">
        <v>62</v>
      </c>
      <c r="I32" s="33">
        <v>0.5</v>
      </c>
      <c r="J32" s="15">
        <f t="shared" si="3"/>
        <v>-1.0000000000000009E-2</v>
      </c>
    </row>
    <row r="33" spans="1:15" s="19" customFormat="1" ht="15" customHeight="1" x14ac:dyDescent="0.2">
      <c r="A33" s="17" t="s">
        <v>25</v>
      </c>
      <c r="B33" s="10"/>
      <c r="C33" s="11"/>
      <c r="D33" s="11"/>
      <c r="E33" s="11"/>
      <c r="F33" s="12">
        <v>0</v>
      </c>
      <c r="G33" s="13">
        <v>88.22</v>
      </c>
      <c r="H33" s="18" t="s">
        <v>63</v>
      </c>
      <c r="I33" s="18">
        <v>0.51</v>
      </c>
      <c r="J33" s="15">
        <f t="shared" si="3"/>
        <v>0</v>
      </c>
      <c r="L33" s="16"/>
      <c r="M33" s="16"/>
      <c r="N33" s="16"/>
      <c r="O33" s="16"/>
    </row>
    <row r="34" spans="1:15" s="19" customFormat="1" ht="15" customHeight="1" x14ac:dyDescent="0.2">
      <c r="A34" s="115" t="s">
        <v>64</v>
      </c>
      <c r="B34" s="117"/>
      <c r="C34" s="117"/>
      <c r="D34" s="117"/>
      <c r="E34" s="117"/>
      <c r="F34" s="117"/>
      <c r="G34" s="117"/>
      <c r="H34" s="20"/>
      <c r="I34" s="20"/>
      <c r="J34" s="21"/>
      <c r="L34" s="16"/>
      <c r="M34" s="16"/>
      <c r="N34" s="16"/>
      <c r="O34" s="16"/>
    </row>
    <row r="35" spans="1:15" s="29" customFormat="1" ht="15" customHeight="1" x14ac:dyDescent="0.2">
      <c r="A35" s="22" t="s">
        <v>28</v>
      </c>
      <c r="B35" s="23">
        <v>38</v>
      </c>
      <c r="C35" s="24" t="s">
        <v>18</v>
      </c>
      <c r="D35" s="25" t="s">
        <v>12</v>
      </c>
      <c r="E35" s="24" t="s">
        <v>29</v>
      </c>
      <c r="F35" s="26">
        <v>3.0000000000000001E-3</v>
      </c>
      <c r="G35" s="27">
        <v>75</v>
      </c>
      <c r="H35" s="28" t="s">
        <v>65</v>
      </c>
      <c r="I35" s="28">
        <v>0.92</v>
      </c>
      <c r="J35" s="15">
        <f>(I35-$I$41)</f>
        <v>0.21000000000000008</v>
      </c>
    </row>
    <row r="36" spans="1:15" s="29" customFormat="1" ht="15" customHeight="1" x14ac:dyDescent="0.2">
      <c r="A36" s="30" t="s">
        <v>32</v>
      </c>
      <c r="B36" s="50">
        <v>1888</v>
      </c>
      <c r="C36" s="32" t="s">
        <v>11</v>
      </c>
      <c r="D36" s="25" t="s">
        <v>12</v>
      </c>
      <c r="E36" s="32" t="s">
        <v>66</v>
      </c>
      <c r="F36" s="25" t="s">
        <v>30</v>
      </c>
      <c r="G36" s="27">
        <v>88</v>
      </c>
      <c r="H36" s="63" t="s">
        <v>67</v>
      </c>
      <c r="I36" s="33">
        <v>0.76</v>
      </c>
      <c r="J36" s="15">
        <f t="shared" ref="J36:J41" si="4">(I36-$I$41)</f>
        <v>5.0000000000000044E-2</v>
      </c>
    </row>
    <row r="37" spans="1:15" s="29" customFormat="1" ht="15" customHeight="1" x14ac:dyDescent="0.2">
      <c r="A37" s="30" t="s">
        <v>39</v>
      </c>
      <c r="B37" s="31">
        <v>50</v>
      </c>
      <c r="C37" s="32" t="s">
        <v>40</v>
      </c>
      <c r="D37" s="25" t="s">
        <v>12</v>
      </c>
      <c r="E37" s="32" t="s">
        <v>68</v>
      </c>
      <c r="F37" s="25" t="s">
        <v>30</v>
      </c>
      <c r="G37" s="27">
        <v>86</v>
      </c>
      <c r="H37" s="33" t="s">
        <v>69</v>
      </c>
      <c r="I37" s="33">
        <v>0.56999999999999995</v>
      </c>
      <c r="J37" s="15">
        <f t="shared" si="4"/>
        <v>-0.14000000000000001</v>
      </c>
    </row>
    <row r="38" spans="1:15" s="29" customFormat="1" ht="15" customHeight="1" x14ac:dyDescent="0.2">
      <c r="A38" s="30" t="s">
        <v>50</v>
      </c>
      <c r="B38" s="31">
        <v>262</v>
      </c>
      <c r="C38" s="32" t="s">
        <v>11</v>
      </c>
      <c r="D38" s="25" t="s">
        <v>12</v>
      </c>
      <c r="E38" s="32" t="s">
        <v>70</v>
      </c>
      <c r="F38" s="25" t="s">
        <v>30</v>
      </c>
      <c r="G38" s="27">
        <v>83</v>
      </c>
      <c r="H38" s="33" t="s">
        <v>71</v>
      </c>
      <c r="I38" s="33">
        <v>0.6</v>
      </c>
      <c r="J38" s="15">
        <f t="shared" si="4"/>
        <v>-0.10999999999999999</v>
      </c>
    </row>
    <row r="39" spans="1:15" s="29" customFormat="1" ht="15" customHeight="1" x14ac:dyDescent="0.2">
      <c r="A39" s="30" t="s">
        <v>56</v>
      </c>
      <c r="B39" s="31">
        <v>90</v>
      </c>
      <c r="C39" s="32" t="s">
        <v>57</v>
      </c>
      <c r="D39" s="25" t="s">
        <v>12</v>
      </c>
      <c r="E39" s="32" t="s">
        <v>58</v>
      </c>
      <c r="F39" s="25" t="s">
        <v>30</v>
      </c>
      <c r="G39" s="27">
        <v>89</v>
      </c>
      <c r="H39" s="33" t="s">
        <v>72</v>
      </c>
      <c r="I39" s="33">
        <v>0.7</v>
      </c>
      <c r="J39" s="15">
        <f t="shared" si="4"/>
        <v>-1.0000000000000009E-2</v>
      </c>
    </row>
    <row r="40" spans="1:15" s="29" customFormat="1" ht="15" customHeight="1" x14ac:dyDescent="0.2">
      <c r="A40" s="30" t="s">
        <v>60</v>
      </c>
      <c r="B40" s="31">
        <v>234</v>
      </c>
      <c r="C40" s="32" t="s">
        <v>11</v>
      </c>
      <c r="D40" s="25" t="s">
        <v>12</v>
      </c>
      <c r="E40" s="32" t="s">
        <v>61</v>
      </c>
      <c r="F40" s="25" t="s">
        <v>30</v>
      </c>
      <c r="G40" s="27">
        <v>88</v>
      </c>
      <c r="H40" s="33" t="s">
        <v>73</v>
      </c>
      <c r="I40" s="33">
        <v>0.74</v>
      </c>
      <c r="J40" s="15">
        <f t="shared" si="4"/>
        <v>3.0000000000000027E-2</v>
      </c>
    </row>
    <row r="41" spans="1:15" s="19" customFormat="1" ht="15" customHeight="1" x14ac:dyDescent="0.2">
      <c r="A41" s="17" t="s">
        <v>25</v>
      </c>
      <c r="B41" s="10"/>
      <c r="C41" s="11"/>
      <c r="D41" s="11"/>
      <c r="E41" s="11"/>
      <c r="F41" s="12">
        <v>0</v>
      </c>
      <c r="G41" s="13">
        <v>85.85</v>
      </c>
      <c r="H41" s="18" t="s">
        <v>74</v>
      </c>
      <c r="I41" s="18">
        <v>0.71</v>
      </c>
      <c r="J41" s="15">
        <f t="shared" si="4"/>
        <v>0</v>
      </c>
    </row>
    <row r="42" spans="1:15" s="19" customFormat="1" ht="15" customHeight="1" x14ac:dyDescent="0.2">
      <c r="A42" s="115" t="s">
        <v>75</v>
      </c>
      <c r="B42" s="116"/>
      <c r="C42" s="116"/>
      <c r="D42" s="116"/>
      <c r="E42" s="116"/>
      <c r="F42" s="116"/>
      <c r="G42" s="116"/>
      <c r="H42" s="20"/>
      <c r="I42" s="20"/>
      <c r="J42" s="15"/>
    </row>
    <row r="43" spans="1:15" s="29" customFormat="1" ht="15" customHeight="1" x14ac:dyDescent="0.2">
      <c r="A43" s="30" t="s">
        <v>32</v>
      </c>
      <c r="B43" s="31">
        <v>1888</v>
      </c>
      <c r="C43" s="32" t="s">
        <v>11</v>
      </c>
      <c r="D43" s="25" t="s">
        <v>12</v>
      </c>
      <c r="E43" s="32" t="s">
        <v>33</v>
      </c>
      <c r="F43" s="26">
        <v>0.03</v>
      </c>
      <c r="G43" s="27">
        <v>60</v>
      </c>
      <c r="H43" s="63" t="s">
        <v>76</v>
      </c>
      <c r="I43" s="33">
        <v>0.46</v>
      </c>
      <c r="J43" s="15">
        <f>(I43-$I$50)</f>
        <v>-8.0000000000000016E-2</v>
      </c>
    </row>
    <row r="44" spans="1:15" s="29" customFormat="1" ht="15" customHeight="1" x14ac:dyDescent="0.2">
      <c r="A44" s="30" t="s">
        <v>35</v>
      </c>
      <c r="B44" s="31">
        <v>43</v>
      </c>
      <c r="C44" s="32" t="s">
        <v>36</v>
      </c>
      <c r="D44" s="25" t="s">
        <v>12</v>
      </c>
      <c r="E44" s="32" t="s">
        <v>37</v>
      </c>
      <c r="F44" s="26" t="s">
        <v>30</v>
      </c>
      <c r="G44" s="27">
        <v>90</v>
      </c>
      <c r="H44" s="33" t="s">
        <v>77</v>
      </c>
      <c r="I44" s="33">
        <v>0.56999999999999995</v>
      </c>
      <c r="J44" s="15">
        <f t="shared" ref="J44:J50" si="5">(I44-$I$50)</f>
        <v>2.9999999999999916E-2</v>
      </c>
    </row>
    <row r="45" spans="1:15" s="29" customFormat="1" ht="15" customHeight="1" x14ac:dyDescent="0.2">
      <c r="A45" s="30" t="s">
        <v>39</v>
      </c>
      <c r="B45" s="31">
        <v>50</v>
      </c>
      <c r="C45" s="32" t="s">
        <v>40</v>
      </c>
      <c r="D45" s="25" t="s">
        <v>12</v>
      </c>
      <c r="E45" s="32" t="s">
        <v>41</v>
      </c>
      <c r="F45" s="26" t="s">
        <v>30</v>
      </c>
      <c r="G45" s="27">
        <v>90</v>
      </c>
      <c r="H45" s="33" t="s">
        <v>78</v>
      </c>
      <c r="I45" s="33">
        <v>0.48</v>
      </c>
      <c r="J45" s="15">
        <f t="shared" si="5"/>
        <v>-6.0000000000000053E-2</v>
      </c>
    </row>
    <row r="46" spans="1:15" s="29" customFormat="1" ht="15" customHeight="1" x14ac:dyDescent="0.2">
      <c r="A46" s="30" t="s">
        <v>43</v>
      </c>
      <c r="B46" s="31">
        <v>186</v>
      </c>
      <c r="C46" s="32" t="s">
        <v>44</v>
      </c>
      <c r="D46" s="25" t="s">
        <v>12</v>
      </c>
      <c r="E46" s="32" t="s">
        <v>45</v>
      </c>
      <c r="F46" s="26" t="s">
        <v>30</v>
      </c>
      <c r="G46" s="27">
        <v>88</v>
      </c>
      <c r="H46" s="33" t="s">
        <v>79</v>
      </c>
      <c r="I46" s="33">
        <v>0.62</v>
      </c>
      <c r="J46" s="15">
        <f t="shared" si="5"/>
        <v>7.999999999999996E-2</v>
      </c>
    </row>
    <row r="47" spans="1:15" s="29" customFormat="1" ht="15" customHeight="1" x14ac:dyDescent="0.2">
      <c r="A47" s="22" t="s">
        <v>80</v>
      </c>
      <c r="B47" s="31">
        <v>1007</v>
      </c>
      <c r="C47" s="32" t="s">
        <v>11</v>
      </c>
      <c r="D47" s="25" t="s">
        <v>12</v>
      </c>
      <c r="E47" s="32" t="s">
        <v>81</v>
      </c>
      <c r="F47" s="26" t="s">
        <v>30</v>
      </c>
      <c r="G47" s="27">
        <v>88</v>
      </c>
      <c r="H47" s="28" t="s">
        <v>82</v>
      </c>
      <c r="I47" s="28">
        <v>0.53</v>
      </c>
      <c r="J47" s="15">
        <f t="shared" si="5"/>
        <v>-1.0000000000000009E-2</v>
      </c>
    </row>
    <row r="48" spans="1:15" s="29" customFormat="1" ht="15" customHeight="1" x14ac:dyDescent="0.2">
      <c r="A48" s="30" t="s">
        <v>50</v>
      </c>
      <c r="B48" s="31">
        <v>262</v>
      </c>
      <c r="C48" s="32" t="s">
        <v>11</v>
      </c>
      <c r="D48" s="25" t="s">
        <v>12</v>
      </c>
      <c r="E48" s="32" t="s">
        <v>51</v>
      </c>
      <c r="F48" s="26" t="s">
        <v>30</v>
      </c>
      <c r="G48" s="27">
        <v>87</v>
      </c>
      <c r="H48" s="33" t="s">
        <v>83</v>
      </c>
      <c r="I48" s="33">
        <v>0.59</v>
      </c>
      <c r="J48" s="15">
        <f t="shared" si="5"/>
        <v>4.9999999999999933E-2</v>
      </c>
    </row>
    <row r="49" spans="1:15" s="29" customFormat="1" ht="15" customHeight="1" x14ac:dyDescent="0.2">
      <c r="A49" s="30" t="s">
        <v>53</v>
      </c>
      <c r="B49" s="31">
        <v>59</v>
      </c>
      <c r="C49" s="32" t="s">
        <v>36</v>
      </c>
      <c r="D49" s="25" t="s">
        <v>12</v>
      </c>
      <c r="E49" s="32" t="s">
        <v>54</v>
      </c>
      <c r="F49" s="26" t="s">
        <v>30</v>
      </c>
      <c r="G49" s="27">
        <v>90</v>
      </c>
      <c r="H49" s="33" t="s">
        <v>84</v>
      </c>
      <c r="I49" s="33">
        <v>0.56999999999999995</v>
      </c>
      <c r="J49" s="15">
        <f t="shared" si="5"/>
        <v>2.9999999999999916E-2</v>
      </c>
    </row>
    <row r="50" spans="1:15" s="29" customFormat="1" ht="15" customHeight="1" x14ac:dyDescent="0.2">
      <c r="A50" s="17" t="s">
        <v>25</v>
      </c>
      <c r="B50" s="10"/>
      <c r="C50" s="11"/>
      <c r="D50" s="11"/>
      <c r="E50" s="11"/>
      <c r="F50" s="12">
        <v>0</v>
      </c>
      <c r="G50" s="13">
        <v>88.1</v>
      </c>
      <c r="H50" s="18" t="s">
        <v>85</v>
      </c>
      <c r="I50" s="18">
        <v>0.54</v>
      </c>
      <c r="J50" s="15">
        <f t="shared" si="5"/>
        <v>0</v>
      </c>
    </row>
    <row r="51" spans="1:15" s="19" customFormat="1" ht="15" customHeight="1" x14ac:dyDescent="0.2">
      <c r="A51" s="110" t="s">
        <v>86</v>
      </c>
      <c r="B51" s="111"/>
      <c r="C51" s="111"/>
      <c r="D51" s="111"/>
      <c r="E51" s="111"/>
      <c r="F51" s="111"/>
      <c r="G51" s="111"/>
      <c r="H51" s="34"/>
      <c r="I51" s="34"/>
      <c r="J51" s="21"/>
      <c r="L51" s="16"/>
      <c r="M51" s="16"/>
      <c r="N51" s="16"/>
      <c r="O51" s="16"/>
    </row>
    <row r="52" spans="1:15" s="19" customFormat="1" ht="15" customHeight="1" x14ac:dyDescent="0.2">
      <c r="A52" s="30" t="s">
        <v>35</v>
      </c>
      <c r="B52" s="31">
        <v>43</v>
      </c>
      <c r="C52" s="32" t="s">
        <v>36</v>
      </c>
      <c r="D52" s="25" t="s">
        <v>12</v>
      </c>
      <c r="E52" s="32" t="s">
        <v>37</v>
      </c>
      <c r="F52" s="26">
        <v>0.08</v>
      </c>
      <c r="G52" s="27">
        <v>55</v>
      </c>
      <c r="H52" s="33" t="s">
        <v>87</v>
      </c>
      <c r="I52" s="33">
        <v>0.8</v>
      </c>
      <c r="J52" s="15">
        <f t="shared" ref="J52:J57" si="6">(I52-$I$57)</f>
        <v>8.0000000000000071E-2</v>
      </c>
      <c r="L52" s="16"/>
      <c r="M52" s="16"/>
      <c r="N52" s="16"/>
      <c r="O52" s="16"/>
    </row>
    <row r="53" spans="1:15" s="19" customFormat="1" ht="15" customHeight="1" x14ac:dyDescent="0.2">
      <c r="A53" s="30" t="s">
        <v>39</v>
      </c>
      <c r="B53" s="31">
        <v>50</v>
      </c>
      <c r="C53" s="32" t="s">
        <v>40</v>
      </c>
      <c r="D53" s="25" t="s">
        <v>12</v>
      </c>
      <c r="E53" s="32" t="s">
        <v>41</v>
      </c>
      <c r="F53" s="26">
        <v>7.0000000000000007E-2</v>
      </c>
      <c r="G53" s="27">
        <v>58</v>
      </c>
      <c r="H53" s="33" t="s">
        <v>88</v>
      </c>
      <c r="I53" s="33">
        <v>0.67</v>
      </c>
      <c r="J53" s="15">
        <f t="shared" si="6"/>
        <v>-4.9999999999999933E-2</v>
      </c>
      <c r="L53" s="16"/>
      <c r="M53" s="16"/>
      <c r="N53" s="16"/>
      <c r="O53" s="16"/>
    </row>
    <row r="54" spans="1:15" s="19" customFormat="1" ht="15" customHeight="1" x14ac:dyDescent="0.2">
      <c r="A54" s="30" t="s">
        <v>43</v>
      </c>
      <c r="B54" s="31">
        <v>186</v>
      </c>
      <c r="C54" s="32" t="s">
        <v>89</v>
      </c>
      <c r="D54" s="25" t="s">
        <v>12</v>
      </c>
      <c r="E54" s="32" t="s">
        <v>90</v>
      </c>
      <c r="F54" s="26">
        <v>7.0000000000000007E-2</v>
      </c>
      <c r="G54" s="27">
        <v>58</v>
      </c>
      <c r="H54" s="33" t="s">
        <v>91</v>
      </c>
      <c r="I54" s="33">
        <v>0.64</v>
      </c>
      <c r="J54" s="15">
        <f t="shared" si="6"/>
        <v>-7.999999999999996E-2</v>
      </c>
      <c r="L54" s="16"/>
      <c r="M54" s="16"/>
      <c r="N54" s="16"/>
      <c r="O54" s="16"/>
    </row>
    <row r="55" spans="1:15" s="19" customFormat="1" ht="15" customHeight="1" x14ac:dyDescent="0.2">
      <c r="A55" s="30" t="s">
        <v>53</v>
      </c>
      <c r="B55" s="31">
        <v>59</v>
      </c>
      <c r="C55" s="32" t="s">
        <v>36</v>
      </c>
      <c r="D55" s="25" t="s">
        <v>12</v>
      </c>
      <c r="E55" s="32" t="s">
        <v>54</v>
      </c>
      <c r="F55" s="26">
        <v>0.1</v>
      </c>
      <c r="G55" s="27">
        <v>52</v>
      </c>
      <c r="H55" s="33" t="s">
        <v>92</v>
      </c>
      <c r="I55" s="33">
        <v>0.8</v>
      </c>
      <c r="J55" s="15">
        <f t="shared" si="6"/>
        <v>8.0000000000000071E-2</v>
      </c>
      <c r="L55" s="16"/>
      <c r="M55" s="16"/>
      <c r="N55" s="16"/>
      <c r="O55" s="16"/>
    </row>
    <row r="56" spans="1:15" s="19" customFormat="1" ht="15" customHeight="1" x14ac:dyDescent="0.2">
      <c r="A56" s="30" t="s">
        <v>56</v>
      </c>
      <c r="B56" s="31">
        <v>90</v>
      </c>
      <c r="C56" s="32" t="s">
        <v>57</v>
      </c>
      <c r="D56" s="25" t="s">
        <v>12</v>
      </c>
      <c r="E56" s="32" t="s">
        <v>58</v>
      </c>
      <c r="F56" s="26">
        <v>0.02</v>
      </c>
      <c r="G56" s="27">
        <v>69</v>
      </c>
      <c r="H56" s="33" t="s">
        <v>93</v>
      </c>
      <c r="I56" s="33">
        <v>0.7</v>
      </c>
      <c r="J56" s="15">
        <f t="shared" si="6"/>
        <v>-2.0000000000000018E-2</v>
      </c>
      <c r="L56" s="16"/>
      <c r="M56" s="16"/>
      <c r="N56" s="16"/>
      <c r="O56" s="16"/>
    </row>
    <row r="57" spans="1:15" s="19" customFormat="1" ht="15" customHeight="1" x14ac:dyDescent="0.2">
      <c r="A57" s="35" t="s">
        <v>25</v>
      </c>
      <c r="B57" s="10"/>
      <c r="C57" s="11"/>
      <c r="D57" s="11"/>
      <c r="E57" s="11"/>
      <c r="F57" s="12">
        <v>0.05</v>
      </c>
      <c r="G57" s="36" t="s">
        <v>94</v>
      </c>
      <c r="H57" s="37" t="s">
        <v>95</v>
      </c>
      <c r="I57" s="37">
        <v>0.72</v>
      </c>
      <c r="J57" s="15">
        <f t="shared" si="6"/>
        <v>0</v>
      </c>
      <c r="L57" s="16"/>
      <c r="M57" s="16"/>
      <c r="N57" s="16"/>
      <c r="O57" s="16"/>
    </row>
  </sheetData>
  <mergeCells count="9">
    <mergeCell ref="A51:G51"/>
    <mergeCell ref="A2:A3"/>
    <mergeCell ref="B2:H2"/>
    <mergeCell ref="A4:G4"/>
    <mergeCell ref="A22:G22"/>
    <mergeCell ref="A34:G34"/>
    <mergeCell ref="A42:G42"/>
    <mergeCell ref="A12:G12"/>
    <mergeCell ref="A17:G1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5"/>
  <sheetViews>
    <sheetView topLeftCell="B1" zoomScale="150" zoomScaleNormal="150" zoomScalePageLayoutView="150" workbookViewId="0">
      <pane ySplit="3" topLeftCell="A4" activePane="bottomLeft" state="frozen"/>
      <selection pane="bottomLeft" activeCell="G9" sqref="G9"/>
    </sheetView>
  </sheetViews>
  <sheetFormatPr baseColWidth="10" defaultColWidth="10.83203125" defaultRowHeight="15" customHeight="1" x14ac:dyDescent="0.2"/>
  <cols>
    <col min="1" max="1" width="23.33203125" style="38" customWidth="1"/>
    <col min="2" max="2" width="7.83203125" style="39" customWidth="1"/>
    <col min="3" max="3" width="9.6640625" style="40" customWidth="1"/>
    <col min="4" max="4" width="7.1640625" style="6" customWidth="1"/>
    <col min="5" max="5" width="20.1640625" style="40" customWidth="1"/>
    <col min="6" max="6" width="5.83203125" style="6" customWidth="1"/>
    <col min="7" max="7" width="46.33203125" style="6" customWidth="1"/>
    <col min="8" max="8" width="29.1640625" style="41" customWidth="1"/>
    <col min="9" max="9" width="22.5" style="42" customWidth="1"/>
    <col min="10" max="10" width="5.1640625" style="55" customWidth="1"/>
    <col min="11" max="12" width="4.1640625" style="42" customWidth="1"/>
    <col min="13" max="14" width="10.83203125" style="42"/>
    <col min="15" max="15" width="21.6640625" style="42" customWidth="1"/>
    <col min="16" max="16384" width="10.83203125" style="42"/>
  </cols>
  <sheetData>
    <row r="1" spans="1:11" s="47" customFormat="1" ht="38.5" customHeight="1" thickBot="1" x14ac:dyDescent="0.25">
      <c r="A1" s="118" t="s">
        <v>96</v>
      </c>
      <c r="B1" s="119"/>
      <c r="C1" s="119"/>
      <c r="D1" s="119"/>
      <c r="E1" s="119"/>
      <c r="F1" s="119"/>
      <c r="G1" s="119"/>
      <c r="H1" s="45"/>
      <c r="I1" s="45"/>
      <c r="J1" s="45"/>
      <c r="K1" s="46"/>
    </row>
    <row r="2" spans="1:11" s="1" customFormat="1" ht="34.75" customHeight="1" x14ac:dyDescent="0.2">
      <c r="A2" s="112" t="s">
        <v>0</v>
      </c>
      <c r="B2" s="114" t="s">
        <v>1</v>
      </c>
      <c r="C2" s="107"/>
      <c r="D2" s="107"/>
      <c r="E2" s="107"/>
      <c r="F2" s="107"/>
      <c r="G2" s="107"/>
      <c r="H2" s="107"/>
      <c r="J2" s="51"/>
    </row>
    <row r="3" spans="1:11" s="6" customFormat="1" ht="42.5" customHeight="1" x14ac:dyDescent="0.2">
      <c r="A3" s="113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  <c r="J3" s="52"/>
    </row>
    <row r="4" spans="1:11" s="6" customFormat="1" ht="15" customHeight="1" x14ac:dyDescent="0.2">
      <c r="A4" s="115" t="s">
        <v>9</v>
      </c>
      <c r="B4" s="116"/>
      <c r="C4" s="116"/>
      <c r="D4" s="116"/>
      <c r="E4" s="116"/>
      <c r="F4" s="116"/>
      <c r="G4" s="116"/>
      <c r="H4" s="44"/>
      <c r="J4" s="52"/>
    </row>
    <row r="5" spans="1:11" s="16" customFormat="1" ht="15" customHeight="1" x14ac:dyDescent="0.2">
      <c r="A5" s="9" t="s">
        <v>10</v>
      </c>
      <c r="B5" s="10">
        <v>1558</v>
      </c>
      <c r="C5" s="11" t="s">
        <v>11</v>
      </c>
      <c r="D5" s="12" t="s">
        <v>12</v>
      </c>
      <c r="E5" s="11" t="s">
        <v>13</v>
      </c>
      <c r="F5" s="12">
        <v>0.03</v>
      </c>
      <c r="G5" s="13">
        <v>71</v>
      </c>
      <c r="H5" s="14" t="s">
        <v>14</v>
      </c>
      <c r="I5" s="14">
        <v>0.59</v>
      </c>
      <c r="J5" s="53">
        <f>(I5-$I$9)</f>
        <v>2.0000000000000018E-2</v>
      </c>
    </row>
    <row r="6" spans="1:11" s="16" customFormat="1" ht="15" customHeight="1" x14ac:dyDescent="0.2">
      <c r="A6" s="9" t="s">
        <v>10</v>
      </c>
      <c r="B6" s="10">
        <v>1553</v>
      </c>
      <c r="C6" s="11" t="s">
        <v>11</v>
      </c>
      <c r="D6" s="12" t="s">
        <v>12</v>
      </c>
      <c r="E6" s="11" t="s">
        <v>15</v>
      </c>
      <c r="F6" s="12">
        <v>0.08</v>
      </c>
      <c r="G6" s="13">
        <v>60</v>
      </c>
      <c r="H6" s="14" t="s">
        <v>16</v>
      </c>
      <c r="I6" s="14">
        <v>0.62</v>
      </c>
      <c r="J6" s="53">
        <f>(I6-$I$9)</f>
        <v>5.0000000000000044E-2</v>
      </c>
    </row>
    <row r="7" spans="1:11" s="16" customFormat="1" ht="15" customHeight="1" x14ac:dyDescent="0.2">
      <c r="A7" s="9" t="s">
        <v>17</v>
      </c>
      <c r="B7" s="10">
        <v>53</v>
      </c>
      <c r="C7" s="11" t="s">
        <v>18</v>
      </c>
      <c r="D7" s="12" t="s">
        <v>12</v>
      </c>
      <c r="E7" s="11" t="s">
        <v>19</v>
      </c>
      <c r="F7" s="12">
        <v>0.02</v>
      </c>
      <c r="G7" s="13">
        <v>74</v>
      </c>
      <c r="H7" s="14" t="s">
        <v>20</v>
      </c>
      <c r="I7" s="14">
        <v>0.6</v>
      </c>
      <c r="J7" s="53">
        <f>(I7-$I$9)</f>
        <v>3.0000000000000027E-2</v>
      </c>
    </row>
    <row r="8" spans="1:11" s="16" customFormat="1" ht="15" customHeight="1" x14ac:dyDescent="0.2">
      <c r="A8" s="9" t="s">
        <v>21</v>
      </c>
      <c r="B8" s="10">
        <v>28</v>
      </c>
      <c r="C8" s="11" t="s">
        <v>22</v>
      </c>
      <c r="D8" s="12" t="s">
        <v>12</v>
      </c>
      <c r="E8" s="11" t="s">
        <v>23</v>
      </c>
      <c r="F8" s="12">
        <v>0.5</v>
      </c>
      <c r="G8" s="13">
        <v>0</v>
      </c>
      <c r="H8" s="14" t="s">
        <v>24</v>
      </c>
      <c r="I8" s="14">
        <v>0.52</v>
      </c>
      <c r="J8" s="53">
        <f>(I8-$I$9)</f>
        <v>-4.9999999999999933E-2</v>
      </c>
    </row>
    <row r="9" spans="1:11" s="19" customFormat="1" ht="15" customHeight="1" x14ac:dyDescent="0.2">
      <c r="A9" s="17" t="s">
        <v>25</v>
      </c>
      <c r="B9" s="10"/>
      <c r="C9" s="11"/>
      <c r="D9" s="12"/>
      <c r="E9" s="11"/>
      <c r="F9" s="12">
        <v>0.05</v>
      </c>
      <c r="G9" s="13">
        <v>60.95</v>
      </c>
      <c r="H9" s="18" t="s">
        <v>26</v>
      </c>
      <c r="I9" s="18">
        <v>0.56999999999999995</v>
      </c>
      <c r="J9" s="53">
        <f>(I9-$I$9)</f>
        <v>0</v>
      </c>
    </row>
    <row r="10" spans="1:11" s="19" customFormat="1" ht="15" customHeight="1" x14ac:dyDescent="0.2">
      <c r="A10" s="115" t="s">
        <v>27</v>
      </c>
      <c r="B10" s="117"/>
      <c r="C10" s="117"/>
      <c r="D10" s="117"/>
      <c r="E10" s="117"/>
      <c r="F10" s="117"/>
      <c r="G10" s="117"/>
      <c r="H10" s="20"/>
      <c r="I10" s="20"/>
      <c r="J10" s="54"/>
    </row>
    <row r="11" spans="1:11" s="29" customFormat="1" ht="15" customHeight="1" x14ac:dyDescent="0.2">
      <c r="A11" s="22" t="s">
        <v>28</v>
      </c>
      <c r="B11" s="23">
        <v>38</v>
      </c>
      <c r="C11" s="24" t="s">
        <v>18</v>
      </c>
      <c r="D11" s="25" t="s">
        <v>12</v>
      </c>
      <c r="E11" s="24" t="s">
        <v>29</v>
      </c>
      <c r="F11" s="26" t="s">
        <v>30</v>
      </c>
      <c r="G11" s="27">
        <v>86</v>
      </c>
      <c r="H11" s="28" t="s">
        <v>31</v>
      </c>
      <c r="I11" s="28">
        <v>0.57999999999999996</v>
      </c>
      <c r="J11" s="53">
        <f>(I11-$I$21)</f>
        <v>6.9999999999999951E-2</v>
      </c>
    </row>
    <row r="12" spans="1:11" s="29" customFormat="1" ht="15" customHeight="1" x14ac:dyDescent="0.2">
      <c r="A12" s="30" t="s">
        <v>32</v>
      </c>
      <c r="B12" s="31">
        <v>1888</v>
      </c>
      <c r="C12" s="32" t="s">
        <v>11</v>
      </c>
      <c r="D12" s="25" t="s">
        <v>12</v>
      </c>
      <c r="E12" s="32" t="s">
        <v>33</v>
      </c>
      <c r="F12" s="26">
        <v>1E-3</v>
      </c>
      <c r="G12" s="27">
        <v>70</v>
      </c>
      <c r="H12" s="33" t="s">
        <v>34</v>
      </c>
      <c r="I12" s="33">
        <v>0.46</v>
      </c>
      <c r="J12" s="53">
        <f t="shared" ref="J12:J21" si="0">(I12-$I$21)</f>
        <v>-4.9999999999999989E-2</v>
      </c>
    </row>
    <row r="13" spans="1:11" s="29" customFormat="1" ht="15" customHeight="1" x14ac:dyDescent="0.2">
      <c r="A13" s="30" t="s">
        <v>35</v>
      </c>
      <c r="B13" s="31">
        <v>43</v>
      </c>
      <c r="C13" s="32" t="s">
        <v>36</v>
      </c>
      <c r="D13" s="25" t="s">
        <v>12</v>
      </c>
      <c r="E13" s="32" t="s">
        <v>37</v>
      </c>
      <c r="F13" s="26" t="s">
        <v>30</v>
      </c>
      <c r="G13" s="27">
        <v>89</v>
      </c>
      <c r="H13" s="33" t="s">
        <v>38</v>
      </c>
      <c r="I13" s="33">
        <v>0.52</v>
      </c>
      <c r="J13" s="53">
        <f t="shared" si="0"/>
        <v>1.0000000000000009E-2</v>
      </c>
    </row>
    <row r="14" spans="1:11" s="29" customFormat="1" ht="15" customHeight="1" x14ac:dyDescent="0.2">
      <c r="A14" s="30" t="s">
        <v>39</v>
      </c>
      <c r="B14" s="31">
        <v>50</v>
      </c>
      <c r="C14" s="32" t="s">
        <v>40</v>
      </c>
      <c r="D14" s="25" t="s">
        <v>12</v>
      </c>
      <c r="E14" s="32" t="s">
        <v>41</v>
      </c>
      <c r="F14" s="26" t="s">
        <v>30</v>
      </c>
      <c r="G14" s="27">
        <v>89</v>
      </c>
      <c r="H14" s="33" t="s">
        <v>42</v>
      </c>
      <c r="I14" s="33">
        <v>0.47</v>
      </c>
      <c r="J14" s="53">
        <f t="shared" si="0"/>
        <v>-4.0000000000000036E-2</v>
      </c>
    </row>
    <row r="15" spans="1:11" s="29" customFormat="1" ht="15" customHeight="1" x14ac:dyDescent="0.2">
      <c r="A15" s="30" t="s">
        <v>43</v>
      </c>
      <c r="B15" s="31">
        <v>186</v>
      </c>
      <c r="C15" s="32" t="s">
        <v>44</v>
      </c>
      <c r="D15" s="25" t="s">
        <v>12</v>
      </c>
      <c r="E15" s="32" t="s">
        <v>45</v>
      </c>
      <c r="F15" s="26" t="s">
        <v>30</v>
      </c>
      <c r="G15" s="27">
        <v>88</v>
      </c>
      <c r="H15" s="33" t="s">
        <v>46</v>
      </c>
      <c r="I15" s="33">
        <v>0.56000000000000005</v>
      </c>
      <c r="J15" s="53">
        <f t="shared" si="0"/>
        <v>5.0000000000000044E-2</v>
      </c>
    </row>
    <row r="16" spans="1:11" s="29" customFormat="1" ht="15" customHeight="1" x14ac:dyDescent="0.2">
      <c r="A16" s="22" t="s">
        <v>47</v>
      </c>
      <c r="B16" s="10">
        <v>1007</v>
      </c>
      <c r="C16" s="32" t="s">
        <v>11</v>
      </c>
      <c r="D16" s="25" t="s">
        <v>12</v>
      </c>
      <c r="E16" s="32" t="s">
        <v>48</v>
      </c>
      <c r="F16" s="26" t="s">
        <v>30</v>
      </c>
      <c r="G16" s="27">
        <v>88</v>
      </c>
      <c r="H16" s="28" t="s">
        <v>49</v>
      </c>
      <c r="I16" s="28">
        <v>0.5</v>
      </c>
      <c r="J16" s="53">
        <f t="shared" si="0"/>
        <v>-1.0000000000000009E-2</v>
      </c>
    </row>
    <row r="17" spans="1:15" s="29" customFormat="1" ht="15" customHeight="1" x14ac:dyDescent="0.2">
      <c r="A17" s="30" t="s">
        <v>50</v>
      </c>
      <c r="B17" s="31">
        <v>262</v>
      </c>
      <c r="C17" s="32" t="s">
        <v>11</v>
      </c>
      <c r="D17" s="25" t="s">
        <v>12</v>
      </c>
      <c r="E17" s="32" t="s">
        <v>51</v>
      </c>
      <c r="F17" s="25" t="s">
        <v>30</v>
      </c>
      <c r="G17" s="27">
        <v>87</v>
      </c>
      <c r="H17" s="33" t="s">
        <v>52</v>
      </c>
      <c r="I17" s="33">
        <v>0.53</v>
      </c>
      <c r="J17" s="53">
        <f t="shared" si="0"/>
        <v>2.0000000000000018E-2</v>
      </c>
    </row>
    <row r="18" spans="1:15" s="29" customFormat="1" ht="15" customHeight="1" x14ac:dyDescent="0.2">
      <c r="A18" s="30" t="s">
        <v>53</v>
      </c>
      <c r="B18" s="31">
        <v>59</v>
      </c>
      <c r="C18" s="32" t="s">
        <v>36</v>
      </c>
      <c r="D18" s="25" t="s">
        <v>12</v>
      </c>
      <c r="E18" s="32" t="s">
        <v>54</v>
      </c>
      <c r="F18" s="25" t="s">
        <v>30</v>
      </c>
      <c r="G18" s="27">
        <v>89</v>
      </c>
      <c r="H18" s="33" t="s">
        <v>55</v>
      </c>
      <c r="I18" s="33">
        <v>0.53</v>
      </c>
      <c r="J18" s="53">
        <f t="shared" si="0"/>
        <v>2.0000000000000018E-2</v>
      </c>
    </row>
    <row r="19" spans="1:15" s="29" customFormat="1" ht="15" customHeight="1" x14ac:dyDescent="0.2">
      <c r="A19" s="30" t="s">
        <v>56</v>
      </c>
      <c r="B19" s="31">
        <v>90</v>
      </c>
      <c r="C19" s="32" t="s">
        <v>57</v>
      </c>
      <c r="D19" s="25" t="s">
        <v>12</v>
      </c>
      <c r="E19" s="32" t="s">
        <v>58</v>
      </c>
      <c r="F19" s="25" t="s">
        <v>30</v>
      </c>
      <c r="G19" s="27">
        <v>89</v>
      </c>
      <c r="H19" s="33" t="s">
        <v>59</v>
      </c>
      <c r="I19" s="33">
        <v>0.48</v>
      </c>
      <c r="J19" s="53">
        <f t="shared" si="0"/>
        <v>-3.0000000000000027E-2</v>
      </c>
    </row>
    <row r="20" spans="1:15" s="29" customFormat="1" ht="15" customHeight="1" x14ac:dyDescent="0.2">
      <c r="A20" s="30" t="s">
        <v>60</v>
      </c>
      <c r="B20" s="31">
        <v>234</v>
      </c>
      <c r="C20" s="32" t="s">
        <v>11</v>
      </c>
      <c r="D20" s="25" t="s">
        <v>12</v>
      </c>
      <c r="E20" s="32" t="s">
        <v>61</v>
      </c>
      <c r="F20" s="25" t="s">
        <v>30</v>
      </c>
      <c r="G20" s="27">
        <v>89</v>
      </c>
      <c r="H20" s="33" t="s">
        <v>62</v>
      </c>
      <c r="I20" s="33">
        <v>0.5</v>
      </c>
      <c r="J20" s="53">
        <f t="shared" si="0"/>
        <v>-1.0000000000000009E-2</v>
      </c>
    </row>
    <row r="21" spans="1:15" s="19" customFormat="1" ht="15" customHeight="1" x14ac:dyDescent="0.2">
      <c r="A21" s="17" t="s">
        <v>25</v>
      </c>
      <c r="B21" s="10"/>
      <c r="C21" s="11"/>
      <c r="D21" s="11"/>
      <c r="E21" s="11"/>
      <c r="F21" s="12">
        <v>0</v>
      </c>
      <c r="G21" s="13">
        <v>88.22</v>
      </c>
      <c r="H21" s="18" t="s">
        <v>63</v>
      </c>
      <c r="I21" s="18">
        <v>0.51</v>
      </c>
      <c r="J21" s="53">
        <f t="shared" si="0"/>
        <v>0</v>
      </c>
      <c r="L21" s="16"/>
      <c r="M21" s="16"/>
      <c r="N21" s="16"/>
      <c r="O21" s="16"/>
    </row>
    <row r="22" spans="1:15" s="19" customFormat="1" ht="15" customHeight="1" x14ac:dyDescent="0.2">
      <c r="A22" s="115" t="s">
        <v>64</v>
      </c>
      <c r="B22" s="117"/>
      <c r="C22" s="117"/>
      <c r="D22" s="117"/>
      <c r="E22" s="117"/>
      <c r="F22" s="117"/>
      <c r="G22" s="117"/>
      <c r="H22" s="20"/>
      <c r="I22" s="20"/>
      <c r="J22" s="54"/>
      <c r="L22" s="16"/>
      <c r="M22" s="16"/>
      <c r="N22" s="16"/>
      <c r="O22" s="16"/>
    </row>
    <row r="23" spans="1:15" s="29" customFormat="1" ht="15" customHeight="1" x14ac:dyDescent="0.2">
      <c r="A23" s="22" t="s">
        <v>28</v>
      </c>
      <c r="B23" s="23">
        <v>38</v>
      </c>
      <c r="C23" s="24" t="s">
        <v>18</v>
      </c>
      <c r="D23" s="25" t="s">
        <v>12</v>
      </c>
      <c r="E23" s="24" t="s">
        <v>29</v>
      </c>
      <c r="F23" s="26">
        <v>3.0000000000000001E-3</v>
      </c>
      <c r="G23" s="27">
        <v>75</v>
      </c>
      <c r="H23" s="28" t="s">
        <v>65</v>
      </c>
      <c r="I23" s="28">
        <v>0.92</v>
      </c>
      <c r="J23" s="53">
        <f>(I23-$I$29)</f>
        <v>0.21000000000000008</v>
      </c>
    </row>
    <row r="24" spans="1:15" s="29" customFormat="1" ht="15" customHeight="1" x14ac:dyDescent="0.2">
      <c r="A24" s="30" t="s">
        <v>32</v>
      </c>
      <c r="B24" s="31">
        <v>1888</v>
      </c>
      <c r="C24" s="32" t="s">
        <v>11</v>
      </c>
      <c r="D24" s="25" t="s">
        <v>12</v>
      </c>
      <c r="E24" s="32" t="s">
        <v>66</v>
      </c>
      <c r="F24" s="25" t="s">
        <v>30</v>
      </c>
      <c r="G24" s="27">
        <v>88</v>
      </c>
      <c r="H24" s="33" t="s">
        <v>67</v>
      </c>
      <c r="I24" s="33">
        <v>0.76</v>
      </c>
      <c r="J24" s="53">
        <f t="shared" ref="J24:J29" si="1">(I24-$I$29)</f>
        <v>5.0000000000000044E-2</v>
      </c>
    </row>
    <row r="25" spans="1:15" s="29" customFormat="1" ht="15" customHeight="1" x14ac:dyDescent="0.2">
      <c r="A25" s="30" t="s">
        <v>39</v>
      </c>
      <c r="B25" s="31">
        <v>50</v>
      </c>
      <c r="C25" s="32" t="s">
        <v>40</v>
      </c>
      <c r="D25" s="25" t="s">
        <v>12</v>
      </c>
      <c r="E25" s="32" t="s">
        <v>68</v>
      </c>
      <c r="F25" s="25" t="s">
        <v>30</v>
      </c>
      <c r="G25" s="27">
        <v>86</v>
      </c>
      <c r="H25" s="33" t="s">
        <v>69</v>
      </c>
      <c r="I25" s="33">
        <v>0.56999999999999995</v>
      </c>
      <c r="J25" s="53">
        <f t="shared" si="1"/>
        <v>-0.14000000000000001</v>
      </c>
    </row>
    <row r="26" spans="1:15" s="29" customFormat="1" ht="15" customHeight="1" x14ac:dyDescent="0.2">
      <c r="A26" s="30" t="s">
        <v>50</v>
      </c>
      <c r="B26" s="31">
        <v>262</v>
      </c>
      <c r="C26" s="32" t="s">
        <v>11</v>
      </c>
      <c r="D26" s="25" t="s">
        <v>12</v>
      </c>
      <c r="E26" s="32" t="s">
        <v>70</v>
      </c>
      <c r="F26" s="25" t="s">
        <v>30</v>
      </c>
      <c r="G26" s="27">
        <v>83</v>
      </c>
      <c r="H26" s="33" t="s">
        <v>71</v>
      </c>
      <c r="I26" s="33">
        <v>0.6</v>
      </c>
      <c r="J26" s="53">
        <f t="shared" si="1"/>
        <v>-0.10999999999999999</v>
      </c>
    </row>
    <row r="27" spans="1:15" s="29" customFormat="1" ht="15" customHeight="1" x14ac:dyDescent="0.2">
      <c r="A27" s="30" t="s">
        <v>56</v>
      </c>
      <c r="B27" s="31">
        <v>90</v>
      </c>
      <c r="C27" s="32" t="s">
        <v>57</v>
      </c>
      <c r="D27" s="25" t="s">
        <v>12</v>
      </c>
      <c r="E27" s="32" t="s">
        <v>58</v>
      </c>
      <c r="F27" s="25" t="s">
        <v>30</v>
      </c>
      <c r="G27" s="27">
        <v>89</v>
      </c>
      <c r="H27" s="33" t="s">
        <v>72</v>
      </c>
      <c r="I27" s="33">
        <v>0.7</v>
      </c>
      <c r="J27" s="53">
        <f t="shared" si="1"/>
        <v>-1.0000000000000009E-2</v>
      </c>
    </row>
    <row r="28" spans="1:15" s="29" customFormat="1" ht="15" customHeight="1" x14ac:dyDescent="0.2">
      <c r="A28" s="30" t="s">
        <v>60</v>
      </c>
      <c r="B28" s="31">
        <v>234</v>
      </c>
      <c r="C28" s="32" t="s">
        <v>11</v>
      </c>
      <c r="D28" s="25" t="s">
        <v>12</v>
      </c>
      <c r="E28" s="32" t="s">
        <v>61</v>
      </c>
      <c r="F28" s="25" t="s">
        <v>30</v>
      </c>
      <c r="G28" s="27">
        <v>88</v>
      </c>
      <c r="H28" s="33" t="s">
        <v>73</v>
      </c>
      <c r="I28" s="33">
        <v>0.74</v>
      </c>
      <c r="J28" s="53">
        <f t="shared" si="1"/>
        <v>3.0000000000000027E-2</v>
      </c>
    </row>
    <row r="29" spans="1:15" s="19" customFormat="1" ht="15" customHeight="1" x14ac:dyDescent="0.2">
      <c r="A29" s="17" t="s">
        <v>25</v>
      </c>
      <c r="B29" s="10"/>
      <c r="C29" s="11"/>
      <c r="D29" s="11"/>
      <c r="E29" s="11"/>
      <c r="F29" s="12">
        <v>0</v>
      </c>
      <c r="G29" s="13">
        <v>85.85</v>
      </c>
      <c r="H29" s="18" t="s">
        <v>74</v>
      </c>
      <c r="I29" s="18">
        <v>0.71</v>
      </c>
      <c r="J29" s="53">
        <f t="shared" si="1"/>
        <v>0</v>
      </c>
    </row>
    <row r="30" spans="1:15" s="19" customFormat="1" ht="15" customHeight="1" x14ac:dyDescent="0.2">
      <c r="A30" s="115" t="s">
        <v>75</v>
      </c>
      <c r="B30" s="116"/>
      <c r="C30" s="116"/>
      <c r="D30" s="116"/>
      <c r="E30" s="116"/>
      <c r="F30" s="116"/>
      <c r="G30" s="116"/>
      <c r="H30" s="20"/>
      <c r="I30" s="20"/>
      <c r="J30" s="53"/>
    </row>
    <row r="31" spans="1:15" s="29" customFormat="1" ht="15" customHeight="1" x14ac:dyDescent="0.2">
      <c r="A31" s="30" t="s">
        <v>32</v>
      </c>
      <c r="B31" s="31">
        <v>1888</v>
      </c>
      <c r="C31" s="32" t="s">
        <v>11</v>
      </c>
      <c r="D31" s="25" t="s">
        <v>12</v>
      </c>
      <c r="E31" s="32" t="s">
        <v>33</v>
      </c>
      <c r="F31" s="26">
        <v>0.03</v>
      </c>
      <c r="G31" s="27">
        <v>60</v>
      </c>
      <c r="H31" s="33" t="s">
        <v>76</v>
      </c>
      <c r="I31" s="33">
        <v>0.46</v>
      </c>
      <c r="J31" s="53">
        <f>(I31-$I$38)</f>
        <v>-8.0000000000000016E-2</v>
      </c>
    </row>
    <row r="32" spans="1:15" s="29" customFormat="1" ht="15" customHeight="1" x14ac:dyDescent="0.2">
      <c r="A32" s="30" t="s">
        <v>35</v>
      </c>
      <c r="B32" s="31">
        <v>43</v>
      </c>
      <c r="C32" s="32" t="s">
        <v>36</v>
      </c>
      <c r="D32" s="25" t="s">
        <v>12</v>
      </c>
      <c r="E32" s="32" t="s">
        <v>37</v>
      </c>
      <c r="F32" s="26" t="s">
        <v>30</v>
      </c>
      <c r="G32" s="27">
        <v>90</v>
      </c>
      <c r="H32" s="33" t="s">
        <v>77</v>
      </c>
      <c r="I32" s="33">
        <v>0.56999999999999995</v>
      </c>
      <c r="J32" s="53">
        <f t="shared" ref="J32:J38" si="2">(I32-$I$38)</f>
        <v>2.9999999999999916E-2</v>
      </c>
    </row>
    <row r="33" spans="1:15" s="29" customFormat="1" ht="15" customHeight="1" x14ac:dyDescent="0.2">
      <c r="A33" s="30" t="s">
        <v>39</v>
      </c>
      <c r="B33" s="31">
        <v>50</v>
      </c>
      <c r="C33" s="32" t="s">
        <v>40</v>
      </c>
      <c r="D33" s="25" t="s">
        <v>12</v>
      </c>
      <c r="E33" s="32" t="s">
        <v>41</v>
      </c>
      <c r="F33" s="26" t="s">
        <v>30</v>
      </c>
      <c r="G33" s="27">
        <v>90</v>
      </c>
      <c r="H33" s="33" t="s">
        <v>78</v>
      </c>
      <c r="I33" s="33">
        <v>0.48</v>
      </c>
      <c r="J33" s="53">
        <f t="shared" si="2"/>
        <v>-6.0000000000000053E-2</v>
      </c>
    </row>
    <row r="34" spans="1:15" s="29" customFormat="1" ht="15" customHeight="1" x14ac:dyDescent="0.2">
      <c r="A34" s="30" t="s">
        <v>43</v>
      </c>
      <c r="B34" s="31">
        <v>186</v>
      </c>
      <c r="C34" s="32" t="s">
        <v>44</v>
      </c>
      <c r="D34" s="25" t="s">
        <v>12</v>
      </c>
      <c r="E34" s="32" t="s">
        <v>45</v>
      </c>
      <c r="F34" s="26" t="s">
        <v>30</v>
      </c>
      <c r="G34" s="27">
        <v>88</v>
      </c>
      <c r="H34" s="33" t="s">
        <v>79</v>
      </c>
      <c r="I34" s="33">
        <v>0.62</v>
      </c>
      <c r="J34" s="53">
        <f t="shared" si="2"/>
        <v>7.999999999999996E-2</v>
      </c>
    </row>
    <row r="35" spans="1:15" s="29" customFormat="1" ht="15" customHeight="1" x14ac:dyDescent="0.2">
      <c r="A35" s="22" t="s">
        <v>80</v>
      </c>
      <c r="B35" s="31">
        <v>1007</v>
      </c>
      <c r="C35" s="32" t="s">
        <v>11</v>
      </c>
      <c r="D35" s="25" t="s">
        <v>12</v>
      </c>
      <c r="E35" s="32" t="s">
        <v>81</v>
      </c>
      <c r="F35" s="26" t="s">
        <v>30</v>
      </c>
      <c r="G35" s="27">
        <v>88</v>
      </c>
      <c r="H35" s="28" t="s">
        <v>82</v>
      </c>
      <c r="I35" s="28">
        <v>0.53</v>
      </c>
      <c r="J35" s="53">
        <f t="shared" si="2"/>
        <v>-1.0000000000000009E-2</v>
      </c>
    </row>
    <row r="36" spans="1:15" s="29" customFormat="1" ht="15" customHeight="1" x14ac:dyDescent="0.2">
      <c r="A36" s="30" t="s">
        <v>50</v>
      </c>
      <c r="B36" s="31">
        <v>262</v>
      </c>
      <c r="C36" s="32" t="s">
        <v>11</v>
      </c>
      <c r="D36" s="25" t="s">
        <v>12</v>
      </c>
      <c r="E36" s="32" t="s">
        <v>51</v>
      </c>
      <c r="F36" s="26" t="s">
        <v>30</v>
      </c>
      <c r="G36" s="27">
        <v>87</v>
      </c>
      <c r="H36" s="33" t="s">
        <v>83</v>
      </c>
      <c r="I36" s="33">
        <v>0.59</v>
      </c>
      <c r="J36" s="53">
        <f t="shared" si="2"/>
        <v>4.9999999999999933E-2</v>
      </c>
    </row>
    <row r="37" spans="1:15" s="29" customFormat="1" ht="15" customHeight="1" x14ac:dyDescent="0.2">
      <c r="A37" s="30" t="s">
        <v>53</v>
      </c>
      <c r="B37" s="31">
        <v>59</v>
      </c>
      <c r="C37" s="32" t="s">
        <v>36</v>
      </c>
      <c r="D37" s="25" t="s">
        <v>12</v>
      </c>
      <c r="E37" s="32" t="s">
        <v>54</v>
      </c>
      <c r="F37" s="26" t="s">
        <v>30</v>
      </c>
      <c r="G37" s="27">
        <v>90</v>
      </c>
      <c r="H37" s="33" t="s">
        <v>84</v>
      </c>
      <c r="I37" s="33">
        <v>0.56999999999999995</v>
      </c>
      <c r="J37" s="53">
        <f t="shared" si="2"/>
        <v>2.9999999999999916E-2</v>
      </c>
    </row>
    <row r="38" spans="1:15" s="29" customFormat="1" ht="15" customHeight="1" x14ac:dyDescent="0.2">
      <c r="A38" s="17" t="s">
        <v>25</v>
      </c>
      <c r="B38" s="10"/>
      <c r="C38" s="11"/>
      <c r="D38" s="11"/>
      <c r="E38" s="11"/>
      <c r="F38" s="12">
        <v>0</v>
      </c>
      <c r="G38" s="13">
        <v>88.1</v>
      </c>
      <c r="H38" s="18" t="s">
        <v>85</v>
      </c>
      <c r="I38" s="18">
        <v>0.54</v>
      </c>
      <c r="J38" s="53">
        <f t="shared" si="2"/>
        <v>0</v>
      </c>
    </row>
    <row r="39" spans="1:15" s="19" customFormat="1" ht="15" customHeight="1" x14ac:dyDescent="0.2">
      <c r="A39" s="110" t="s">
        <v>86</v>
      </c>
      <c r="B39" s="111"/>
      <c r="C39" s="111"/>
      <c r="D39" s="111"/>
      <c r="E39" s="111"/>
      <c r="F39" s="111"/>
      <c r="G39" s="111"/>
      <c r="H39" s="34"/>
      <c r="I39" s="34"/>
      <c r="J39" s="54"/>
      <c r="L39" s="16"/>
      <c r="M39" s="16"/>
      <c r="N39" s="16"/>
      <c r="O39" s="16"/>
    </row>
    <row r="40" spans="1:15" s="19" customFormat="1" ht="15" customHeight="1" x14ac:dyDescent="0.2">
      <c r="A40" s="30" t="s">
        <v>35</v>
      </c>
      <c r="B40" s="31">
        <v>43</v>
      </c>
      <c r="C40" s="32" t="s">
        <v>36</v>
      </c>
      <c r="D40" s="25" t="s">
        <v>12</v>
      </c>
      <c r="E40" s="32" t="s">
        <v>37</v>
      </c>
      <c r="F40" s="26">
        <v>0.08</v>
      </c>
      <c r="G40" s="27">
        <v>55</v>
      </c>
      <c r="H40" s="33" t="s">
        <v>87</v>
      </c>
      <c r="I40" s="33">
        <v>0.8</v>
      </c>
      <c r="J40" s="53">
        <f t="shared" ref="J40:J45" si="3">(I40-$I$45)</f>
        <v>8.0000000000000071E-2</v>
      </c>
      <c r="L40" s="16"/>
      <c r="M40" s="16"/>
      <c r="N40" s="16"/>
      <c r="O40" s="16"/>
    </row>
    <row r="41" spans="1:15" s="19" customFormat="1" ht="15" customHeight="1" x14ac:dyDescent="0.2">
      <c r="A41" s="30" t="s">
        <v>39</v>
      </c>
      <c r="B41" s="31">
        <v>50</v>
      </c>
      <c r="C41" s="32" t="s">
        <v>40</v>
      </c>
      <c r="D41" s="25" t="s">
        <v>12</v>
      </c>
      <c r="E41" s="32" t="s">
        <v>41</v>
      </c>
      <c r="F41" s="26">
        <v>7.0000000000000007E-2</v>
      </c>
      <c r="G41" s="27">
        <v>58</v>
      </c>
      <c r="H41" s="33" t="s">
        <v>88</v>
      </c>
      <c r="I41" s="33">
        <v>0.67</v>
      </c>
      <c r="J41" s="53">
        <f t="shared" si="3"/>
        <v>-4.9999999999999933E-2</v>
      </c>
      <c r="L41" s="16"/>
      <c r="M41" s="16"/>
      <c r="N41" s="16"/>
      <c r="O41" s="16"/>
    </row>
    <row r="42" spans="1:15" s="19" customFormat="1" ht="15" customHeight="1" x14ac:dyDescent="0.2">
      <c r="A42" s="30" t="s">
        <v>43</v>
      </c>
      <c r="B42" s="31">
        <v>186</v>
      </c>
      <c r="C42" s="32" t="s">
        <v>89</v>
      </c>
      <c r="D42" s="25" t="s">
        <v>12</v>
      </c>
      <c r="E42" s="32" t="s">
        <v>90</v>
      </c>
      <c r="F42" s="26">
        <v>7.0000000000000007E-2</v>
      </c>
      <c r="G42" s="27">
        <v>58</v>
      </c>
      <c r="H42" s="33" t="s">
        <v>91</v>
      </c>
      <c r="I42" s="33">
        <v>0.64</v>
      </c>
      <c r="J42" s="53">
        <f t="shared" si="3"/>
        <v>-7.999999999999996E-2</v>
      </c>
      <c r="L42" s="16"/>
      <c r="M42" s="16"/>
      <c r="N42" s="16"/>
      <c r="O42" s="16"/>
    </row>
    <row r="43" spans="1:15" s="19" customFormat="1" ht="15" customHeight="1" x14ac:dyDescent="0.2">
      <c r="A43" s="30" t="s">
        <v>53</v>
      </c>
      <c r="B43" s="31">
        <v>59</v>
      </c>
      <c r="C43" s="32" t="s">
        <v>36</v>
      </c>
      <c r="D43" s="25" t="s">
        <v>12</v>
      </c>
      <c r="E43" s="32" t="s">
        <v>54</v>
      </c>
      <c r="F43" s="26">
        <v>0.1</v>
      </c>
      <c r="G43" s="27">
        <v>52</v>
      </c>
      <c r="H43" s="33" t="s">
        <v>92</v>
      </c>
      <c r="I43" s="33">
        <v>0.8</v>
      </c>
      <c r="J43" s="53">
        <f t="shared" si="3"/>
        <v>8.0000000000000071E-2</v>
      </c>
      <c r="L43" s="16"/>
      <c r="M43" s="16"/>
      <c r="N43" s="16"/>
      <c r="O43" s="16"/>
    </row>
    <row r="44" spans="1:15" s="19" customFormat="1" ht="15" customHeight="1" x14ac:dyDescent="0.2">
      <c r="A44" s="30" t="s">
        <v>56</v>
      </c>
      <c r="B44" s="31">
        <v>90</v>
      </c>
      <c r="C44" s="32" t="s">
        <v>57</v>
      </c>
      <c r="D44" s="25" t="s">
        <v>12</v>
      </c>
      <c r="E44" s="32" t="s">
        <v>58</v>
      </c>
      <c r="F44" s="26">
        <v>0.02</v>
      </c>
      <c r="G44" s="27">
        <v>69</v>
      </c>
      <c r="H44" s="33" t="s">
        <v>93</v>
      </c>
      <c r="I44" s="33">
        <v>0.7</v>
      </c>
      <c r="J44" s="53">
        <f t="shared" si="3"/>
        <v>-2.0000000000000018E-2</v>
      </c>
      <c r="L44" s="16"/>
      <c r="M44" s="16"/>
      <c r="N44" s="16"/>
      <c r="O44" s="16"/>
    </row>
    <row r="45" spans="1:15" s="19" customFormat="1" ht="15" customHeight="1" x14ac:dyDescent="0.2">
      <c r="A45" s="35" t="s">
        <v>25</v>
      </c>
      <c r="B45" s="10"/>
      <c r="C45" s="11"/>
      <c r="D45" s="11"/>
      <c r="E45" s="11"/>
      <c r="F45" s="12">
        <v>0.05</v>
      </c>
      <c r="G45" s="36" t="s">
        <v>94</v>
      </c>
      <c r="H45" s="37" t="s">
        <v>95</v>
      </c>
      <c r="I45" s="37">
        <v>0.72</v>
      </c>
      <c r="J45" s="53">
        <f t="shared" si="3"/>
        <v>0</v>
      </c>
      <c r="L45" s="16"/>
      <c r="M45" s="16"/>
      <c r="N45" s="16"/>
      <c r="O45" s="16"/>
    </row>
  </sheetData>
  <mergeCells count="8">
    <mergeCell ref="A30:G30"/>
    <mergeCell ref="A39:G39"/>
    <mergeCell ref="A1:G1"/>
    <mergeCell ref="A2:A3"/>
    <mergeCell ref="B2:H2"/>
    <mergeCell ref="A4:G4"/>
    <mergeCell ref="A10:G10"/>
    <mergeCell ref="A22:G2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Condom Sensetive Ana 14Aug18</vt:lpstr>
      <vt:lpstr>MSM - SA- May2018 </vt:lpstr>
      <vt:lpstr>MSM - sensetivity Analysis _OLD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 Malekinejad</dc:creator>
  <cp:lastModifiedBy>Erin Barker</cp:lastModifiedBy>
  <dcterms:created xsi:type="dcterms:W3CDTF">2017-12-06T10:52:28Z</dcterms:created>
  <dcterms:modified xsi:type="dcterms:W3CDTF">2019-10-07T16:54:37Z</dcterms:modified>
</cp:coreProperties>
</file>