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mc:AlternateContent xmlns:mc="http://schemas.openxmlformats.org/markup-compatibility/2006">
    <mc:Choice Requires="x15">
      <x15ac:absPath xmlns:x15ac="http://schemas.microsoft.com/office/spreadsheetml/2010/11/ac" url="https://cdc-my.sharepoint.com/personal/iun8_cdc_gov/Documents/+My_Large_Workspace/NIOSH/COVID-19/Modelling N95 Needs/Manuscript/4 - Health Security/EndNote Linked Files/"/>
    </mc:Choice>
  </mc:AlternateContent>
  <xr:revisionPtr revIDLastSave="6" documentId="8_{A1DA997E-FB39-4A65-A0DD-BA07017E5800}" xr6:coauthVersionLast="46" xr6:coauthVersionMax="46" xr10:uidLastSave="{2AD20189-74D6-4472-821D-3B2CBBBA957D}"/>
  <bookViews>
    <workbookView xWindow="-120" yWindow="-120" windowWidth="29040" windowHeight="15840" tabRatio="701" xr2:uid="{00000000-000D-0000-FFFF-FFFF00000000}"/>
  </bookViews>
  <sheets>
    <sheet name="Home" sheetId="7" r:id="rId1"/>
    <sheet name="Framework" sheetId="13" r:id="rId2"/>
    <sheet name="Pandemic Duration" sheetId="8" r:id="rId3"/>
    <sheet name="Demographic Param" sheetId="23" r:id="rId4"/>
    <sheet name="Group Selection" sheetId="24" r:id="rId5"/>
    <sheet name="GroupSelection_Aux" sheetId="28" state="hidden" r:id="rId6"/>
    <sheet name="Usage" sheetId="16" r:id="rId7"/>
    <sheet name="Results" sheetId="20" r:id="rId8"/>
    <sheet name="Chart" sheetId="6" r:id="rId9"/>
    <sheet name="Sources" sheetId="29" r:id="rId10"/>
  </sheets>
  <definedNames>
    <definedName name="Pal_Workbook_GUID" hidden="1">"5Q1T1T984LAA8WR561GTAHMZ"</definedName>
    <definedName name="_xlnm.Print_Area" localSheetId="8">Chart!$A$1:$S$77</definedName>
    <definedName name="_xlnm.Print_Area" localSheetId="3">'Demographic Param'!$A$1:$I$34</definedName>
    <definedName name="_xlnm.Print_Area" localSheetId="1">Framework!$A$1:$M$28</definedName>
    <definedName name="_xlnm.Print_Area" localSheetId="4">'Group Selection'!$A$1:$G$26</definedName>
    <definedName name="_xlnm.Print_Area" localSheetId="5">GroupSelection_Aux!$A$1:$N$32</definedName>
    <definedName name="_xlnm.Print_Area" localSheetId="0">Home!$A$1:$U$30</definedName>
    <definedName name="_xlnm.Print_Area" localSheetId="2">'Pandemic Duration'!$A$1:$N$22</definedName>
    <definedName name="_xlnm.Print_Area" localSheetId="7">Results!$A$1:$K$29</definedName>
    <definedName name="_xlnm.Print_Area" localSheetId="9">Sources!$A$1:$F$58</definedName>
    <definedName name="_xlnm.Print_Area" localSheetId="6">Usage!$A$1:$I$26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 i="23" l="1"/>
  <c r="D45" i="29" l="1"/>
  <c r="C11" i="23" s="1"/>
  <c r="B17" i="20" l="1"/>
  <c r="B18" i="20"/>
  <c r="B19" i="20"/>
  <c r="B20" i="20"/>
  <c r="B21" i="20"/>
  <c r="B22" i="20"/>
  <c r="B16" i="20"/>
  <c r="B12" i="24"/>
  <c r="B13" i="24"/>
  <c r="B14" i="24"/>
  <c r="B15" i="24"/>
  <c r="B16" i="24"/>
  <c r="B17" i="24"/>
  <c r="B11" i="24"/>
  <c r="B12" i="28"/>
  <c r="B13" i="28"/>
  <c r="B14" i="28"/>
  <c r="B15" i="28"/>
  <c r="B16" i="28"/>
  <c r="B17" i="28"/>
  <c r="B11" i="28"/>
  <c r="E11" i="8" l="1"/>
  <c r="E10" i="8"/>
  <c r="K12" i="28" l="1"/>
  <c r="K13" i="28"/>
  <c r="K14" i="28"/>
  <c r="K15" i="28"/>
  <c r="K16" i="28"/>
  <c r="K17" i="28"/>
  <c r="C19" i="23" l="1"/>
  <c r="D11" i="28"/>
  <c r="E11" i="28"/>
  <c r="D12" i="28"/>
  <c r="E12" i="28"/>
  <c r="D13" i="28"/>
  <c r="E13" i="28"/>
  <c r="D14" i="28"/>
  <c r="E14" i="28"/>
  <c r="J14" i="28" s="1"/>
  <c r="D15" i="28"/>
  <c r="E15" i="28"/>
  <c r="D16" i="28"/>
  <c r="E16" i="28"/>
  <c r="D17" i="28"/>
  <c r="E17" i="28"/>
  <c r="C15" i="28"/>
  <c r="H15" i="28" s="1"/>
  <c r="C14" i="28"/>
  <c r="C13" i="28"/>
  <c r="H13" i="28" s="1"/>
  <c r="C17" i="28"/>
  <c r="H17" i="28" s="1"/>
  <c r="C16" i="28"/>
  <c r="H16" i="28" s="1"/>
  <c r="C11" i="28"/>
  <c r="J15" i="28"/>
  <c r="I14" i="28"/>
  <c r="I17" i="28"/>
  <c r="J11" i="28" l="1"/>
  <c r="J16" i="28"/>
  <c r="H11" i="28"/>
  <c r="K11" i="28"/>
  <c r="I13" i="28"/>
  <c r="I11" i="28"/>
  <c r="I15" i="28"/>
  <c r="L15" i="28" s="1"/>
  <c r="C15" i="16" s="1"/>
  <c r="H14" i="28"/>
  <c r="I16" i="28"/>
  <c r="J13" i="28"/>
  <c r="J17" i="28"/>
  <c r="L17" i="28" s="1"/>
  <c r="B27" i="28"/>
  <c r="B29" i="28" s="1"/>
  <c r="L16" i="28" l="1"/>
  <c r="C16" i="16" s="1"/>
  <c r="K21" i="20" s="1"/>
  <c r="L11" i="28"/>
  <c r="C11" i="16" s="1"/>
  <c r="J16" i="20" s="1"/>
  <c r="C17" i="16"/>
  <c r="G22" i="20" s="1"/>
  <c r="L13" i="28"/>
  <c r="C13" i="16" s="1"/>
  <c r="J18" i="20" s="1"/>
  <c r="L14" i="28"/>
  <c r="C14" i="16" s="1"/>
  <c r="G19" i="20" s="1"/>
  <c r="H21" i="20"/>
  <c r="D21" i="20"/>
  <c r="I21" i="20"/>
  <c r="E21" i="20"/>
  <c r="J21" i="20"/>
  <c r="F21" i="20"/>
  <c r="J20" i="20"/>
  <c r="F20" i="20"/>
  <c r="K20" i="20"/>
  <c r="G20" i="20"/>
  <c r="C20" i="20"/>
  <c r="H20" i="20"/>
  <c r="D20" i="20"/>
  <c r="I20" i="20"/>
  <c r="E20" i="20"/>
  <c r="C12" i="28"/>
  <c r="J12" i="28" s="1"/>
  <c r="C21" i="20" l="1"/>
  <c r="G21" i="20"/>
  <c r="H16" i="20"/>
  <c r="C16" i="20"/>
  <c r="D16" i="20"/>
  <c r="I16" i="20"/>
  <c r="G16" i="20"/>
  <c r="K16" i="20"/>
  <c r="F16" i="20"/>
  <c r="E16" i="20"/>
  <c r="I22" i="20"/>
  <c r="C22" i="20"/>
  <c r="H22" i="20"/>
  <c r="J22" i="20"/>
  <c r="K22" i="20"/>
  <c r="E22" i="20"/>
  <c r="F22" i="20"/>
  <c r="D22" i="20"/>
  <c r="G18" i="20"/>
  <c r="E18" i="20"/>
  <c r="C18" i="20"/>
  <c r="F18" i="20"/>
  <c r="D18" i="20"/>
  <c r="K18" i="20"/>
  <c r="I18" i="20"/>
  <c r="H18" i="20"/>
  <c r="C19" i="20"/>
  <c r="K19" i="20"/>
  <c r="J19" i="20"/>
  <c r="D19" i="20"/>
  <c r="E19" i="20"/>
  <c r="I19" i="20"/>
  <c r="F19" i="20"/>
  <c r="H19" i="20"/>
  <c r="I12" i="28"/>
  <c r="H12" i="28"/>
  <c r="B11" i="16"/>
  <c r="B12" i="16"/>
  <c r="B13" i="16"/>
  <c r="B14" i="16"/>
  <c r="B15" i="16"/>
  <c r="B16" i="16"/>
  <c r="B17" i="16"/>
  <c r="B29" i="23"/>
  <c r="B31" i="23" s="1"/>
  <c r="L12" i="28" l="1"/>
  <c r="C19" i="28" s="1"/>
  <c r="C12" i="16" l="1"/>
  <c r="C20" i="24"/>
  <c r="C21" i="24" s="1"/>
  <c r="I17" i="20" l="1"/>
  <c r="C12" i="20" s="1"/>
  <c r="F17" i="20"/>
  <c r="C11" i="20" s="1"/>
  <c r="C17" i="20"/>
  <c r="C10" i="20" s="1"/>
  <c r="J17" i="20"/>
  <c r="D12" i="20" s="1"/>
  <c r="K17" i="20"/>
  <c r="E12" i="20" s="1"/>
  <c r="D17" i="20"/>
  <c r="D10" i="20" s="1"/>
  <c r="H17" i="20"/>
  <c r="E11" i="20" s="1"/>
  <c r="E17" i="20"/>
  <c r="E10" i="20" s="1"/>
  <c r="G17" i="20"/>
  <c r="D11" i="20" s="1"/>
</calcChain>
</file>

<file path=xl/sharedStrings.xml><?xml version="1.0" encoding="utf-8"?>
<sst xmlns="http://schemas.openxmlformats.org/spreadsheetml/2006/main" count="178" uniqueCount="148">
  <si>
    <t>Populations</t>
  </si>
  <si>
    <t>Usage</t>
  </si>
  <si>
    <t>Modeling Goal</t>
  </si>
  <si>
    <t>Pandemic Duration</t>
  </si>
  <si>
    <t>Total</t>
  </si>
  <si>
    <t>Usage assumptions</t>
  </si>
  <si>
    <t>Short Duration</t>
  </si>
  <si>
    <t>Long Duration</t>
  </si>
  <si>
    <t>Results</t>
  </si>
  <si>
    <t>Weeks</t>
  </si>
  <si>
    <t>Min</t>
  </si>
  <si>
    <t>Max</t>
  </si>
  <si>
    <t>Minimum</t>
  </si>
  <si>
    <t>Maximum</t>
  </si>
  <si>
    <t>Short Pandemic Duration</t>
  </si>
  <si>
    <t>Long Pandemic Duration</t>
  </si>
  <si>
    <t>5-11 years</t>
  </si>
  <si>
    <t>Adjusted for age upto 10</t>
  </si>
  <si>
    <t>0-5 yrs Children</t>
  </si>
  <si>
    <t>Average</t>
  </si>
  <si>
    <t>Model Framework and Worksheets:</t>
  </si>
  <si>
    <t>Worksheets</t>
  </si>
  <si>
    <t>Epidemiology Data</t>
  </si>
  <si>
    <t>Size (number of individuals)</t>
  </si>
  <si>
    <t>Number of waves</t>
  </si>
  <si>
    <t xml:space="preserve">Minimum </t>
  </si>
  <si>
    <t>Per wave</t>
  </si>
  <si>
    <t>Version: 2.0</t>
  </si>
  <si>
    <t>Parameters</t>
  </si>
  <si>
    <t>Description</t>
  </si>
  <si>
    <t>Duration in weeks</t>
  </si>
  <si>
    <t>Usage Assumptions</t>
  </si>
  <si>
    <t>** In the calculation per wave, the absolute number inserted is assumed to last for the entire wave.</t>
  </si>
  <si>
    <t>Results are presented for 3 different scenarios: long pandemic, short pandemic, and per pandemic wave.</t>
  </si>
  <si>
    <t>Duration</t>
  </si>
  <si>
    <t>Pandemic Duration and Number of Waves</t>
  </si>
  <si>
    <t>Groups are not mutually exclusive.</t>
  </si>
  <si>
    <t>Population parameters</t>
  </si>
  <si>
    <t>Input demographic parameters</t>
  </si>
  <si>
    <t>Calculate demand for entire group</t>
  </si>
  <si>
    <t>Final Group Size</t>
  </si>
  <si>
    <t>Selection</t>
  </si>
  <si>
    <t>Entire group</t>
  </si>
  <si>
    <t>Group Selection</t>
  </si>
  <si>
    <t>Parameters for Group Selection</t>
  </si>
  <si>
    <t>Chosen Parameter</t>
  </si>
  <si>
    <t>Sources</t>
  </si>
  <si>
    <t>Model Assumptions: Pandemic Duration and Number of Waves</t>
  </si>
  <si>
    <t xml:space="preserve">Three waves </t>
  </si>
  <si>
    <t>1918-1919 Pandemic</t>
  </si>
  <si>
    <t>Example of pandemic waves (in weeks)</t>
  </si>
  <si>
    <t>Input Demographic Parameters</t>
  </si>
  <si>
    <t>Population Parameters</t>
  </si>
  <si>
    <t xml:space="preserve">*1 month consists of 4 weeks. </t>
  </si>
  <si>
    <t>Demographic Parameters</t>
  </si>
  <si>
    <t>Set the population parameters</t>
  </si>
  <si>
    <t>Chart</t>
  </si>
  <si>
    <t>Size (number of individuals)†</t>
  </si>
  <si>
    <t>Selection of Worker Groups</t>
  </si>
  <si>
    <t>https://www.cisa.gov/publication/guidance-essential-critical-infrastructure-workforce</t>
  </si>
  <si>
    <t>Department of Homeland Security, Cybersecurity &amp; Infrastructure Security Agency (CISA): Guidance on Essential Critical Infrastrcture Workers</t>
  </si>
  <si>
    <t>https://www.cdc.gov/niosh/topics/coding/essentialworkers/default.html</t>
  </si>
  <si>
    <t>TOTAL</t>
  </si>
  <si>
    <t>Total Population Included Above</t>
  </si>
  <si>
    <t>Worker Characteristics</t>
  </si>
  <si>
    <t>Total population included above</t>
  </si>
  <si>
    <t>Total Population Being Selected</t>
  </si>
  <si>
    <t>INPUTS:</t>
  </si>
  <si>
    <t>&lt;-- Insert date for end of "short duration"</t>
  </si>
  <si>
    <t>&lt;-- Insert date for end of "long duration"</t>
  </si>
  <si>
    <t>Proportion of Total Population Specified in Demographics</t>
  </si>
  <si>
    <t>Longer Pandemic Duration</t>
  </si>
  <si>
    <t>Per Waves</t>
  </si>
  <si>
    <t>https://www.onetonline.org/</t>
  </si>
  <si>
    <t>O*NET OnLine</t>
  </si>
  <si>
    <t xml:space="preserve">% working mostly indoors¶ </t>
  </si>
  <si>
    <t>¶ Source: Percentage of workers reporting working outdoors (exposed to all weather conditions) or outdoors (under cover, like in an open shed) as "once a month or more but not every week" OR less frequently in O*NET (see Source tab for details) - refer to this percentage as those "working mostly indoors."</t>
  </si>
  <si>
    <t>% working mostly indoors</t>
  </si>
  <si>
    <t>Calculate for those working mostly indoors</t>
  </si>
  <si>
    <t>Working Mostly Indoors ONLY</t>
  </si>
  <si>
    <t>&lt;-- Insert date for beginning of time calculation</t>
  </si>
  <si>
    <t>Community and Social Services</t>
  </si>
  <si>
    <t>https://www.bls.gov/cps/cps_aa2019.htm</t>
  </si>
  <si>
    <t>Table 11b. Employed persons by detailed occupation and age</t>
  </si>
  <si>
    <t>2010  Census Occupation Title</t>
  </si>
  <si>
    <t>2010 Census Occupation Code</t>
  </si>
  <si>
    <t>BLS CPS 2019 Employment</t>
  </si>
  <si>
    <t>U.S. Bureau of Labor Statistics (BLS), Current Population Survey (CPS), 2019 Annual Averages, Household Data</t>
  </si>
  <si>
    <t>Counselors</t>
  </si>
  <si>
    <t>Social workers</t>
  </si>
  <si>
    <t>Probation officers and correctional treatment specialists</t>
  </si>
  <si>
    <t>Social and human service assistants</t>
  </si>
  <si>
    <t>Miscellaneous community and social service specialists, including health educators and community health workers</t>
  </si>
  <si>
    <t>Clergy</t>
  </si>
  <si>
    <t>Directors, religious activities and education</t>
  </si>
  <si>
    <t>Religious workers, all other</t>
  </si>
  <si>
    <t>Occupational Group*</t>
  </si>
  <si>
    <t>† Population estimates from U.S. Bureau of Labor Statistics (BLS), Current Population Survey (CPS), 2019 Annual Averages, Household Data</t>
  </si>
  <si>
    <t>Occupational Group</t>
  </si>
  <si>
    <t>Per Occupational Group Considered*</t>
  </si>
  <si>
    <t xml:space="preserve">Boal WL, et al [2021]. Health care access among essential critical infrastructure workers, 31 states, 2017–2018. Public Health Rep, OnlineFirst, March 9, 2021. </t>
  </si>
  <si>
    <t>doi: 10.1177/0033354921996688.</t>
  </si>
  <si>
    <t>Describes essential critical infrastructure workers by industry sector.</t>
  </si>
  <si>
    <t>Maps Census Occupation Codes (COCs) to CISA v3.1.</t>
  </si>
  <si>
    <t xml:space="preserve">NIOSH Essential Worker Industry and Occupation Code Set - </t>
  </si>
  <si>
    <t>Maps industry/occupation codes to CISA Guidance on Essential Critical Infrastructure Workers. Notes Industries added between CISA v3 and CISA v4.0.</t>
  </si>
  <si>
    <t>Used to identify Census Occupation Codes within industries newly designated as essential between CISA v3 and CISA v4.0 to be added as essential occupations.</t>
  </si>
  <si>
    <t>Last Update: April 2021</t>
  </si>
  <si>
    <t>Select the groups that should receive N95s</t>
  </si>
  <si>
    <t>Model Assumptions concerning durability of N95s</t>
  </si>
  <si>
    <t>Estimated Number of Required N95s for Selected Populations</t>
  </si>
  <si>
    <t>‡ Source: Percentage of workers reporting working "Moderately close (at arm's length)" or "Very close (near touching)" to other people in O*NET (see Source tab for details) - refer to this percentage as those "working in close physical proximity to other people."</t>
  </si>
  <si>
    <r>
      <t xml:space="preserve">% working in close physical proxmity to other people </t>
    </r>
    <r>
      <rPr>
        <sz val="11"/>
        <color theme="1"/>
        <rFont val="Calibri"/>
        <family val="2"/>
      </rPr>
      <t>‡</t>
    </r>
  </si>
  <si>
    <t>% mostly indoors MINIMUM</t>
  </si>
  <si>
    <t>% mostly indoors MAXIMUM</t>
  </si>
  <si>
    <t>% working in close physical proxmity to other people</t>
  </si>
  <si>
    <t>Calculate for those working in close physical proximity to other people</t>
  </si>
  <si>
    <t>Calculate for those who are BOTH working in close physical proximity AND ALSO working mostly indoors*</t>
  </si>
  <si>
    <t>*Multiplicative formula to estimate the number of people who fall under BOTH conditions (i.e., workers who are in close physical proximity to others AND who ALSO work mostly indoors). Assumes close physical proximity is evenly distributed among working mostly indoors and vice versa.</t>
  </si>
  <si>
    <t>Working in Close Physical Proximity to Others ONLY</t>
  </si>
  <si>
    <t>BOTH Working in Close Physical Proximity to Others AND ALSO Working Mostly Indoors</t>
  </si>
  <si>
    <t>Selecting Populations to Estimate N95 Respirator Potential Demand by Occupational Group and Worker Characteristics</t>
  </si>
  <si>
    <t>* See Sources tab for Census Occupation Codes codes included. "Community and Social Services" provided as an example.</t>
  </si>
  <si>
    <t xml:space="preserve">Model Assumptions: N95 Respirator Duration and Number of N95 Respirators Used per Pandemic Wave </t>
  </si>
  <si>
    <t>Estimated Number of Individuals in occupational group requiring N95s</t>
  </si>
  <si>
    <t>N95 Duration: Number of N95s Required per Person per Month*</t>
  </si>
  <si>
    <t>Number of N95s Required per Person per Pandemic Wave**</t>
  </si>
  <si>
    <t>Estimated Number of Required N95 Respirators for Selected Populations by Pandemic Duration and Number of Pandemic Waves</t>
  </si>
  <si>
    <t>Results (total number of N95 respirators, per pandemic duration)</t>
  </si>
  <si>
    <t>&lt;-- WARNING: The totals for these 3 rows labeled "Short Pandemic Duration," "Longer Pandemic Duration," and "Per Waves" are only valid when the occupational groups included in the tool are mutually exclusive.</t>
  </si>
  <si>
    <t>Estimated Number of Required N95 Respirators for Selected Populations by Pandemic Duration and Pandemic Wave</t>
  </si>
  <si>
    <t>Select groups that will receive N95 respirators</t>
  </si>
  <si>
    <t>Percentage of Occupational Group that Works in Close Physical Proximity to Others / Works Mostly Indoors</t>
  </si>
  <si>
    <t>Population Estimates</t>
  </si>
  <si>
    <t xml:space="preserve">How often does your current job require you to work outdoors, under cover (like in an open shed)? </t>
  </si>
  <si>
    <t>To what extent does this job require the worker to perform job tasks in close physical proximity to other people?</t>
  </si>
  <si>
    <t>How often does your current job require you to work outdoors, exposed to all weather conditions?</t>
  </si>
  <si>
    <t>O*NET Work Context Module — Outdoor Work (2 questions)</t>
  </si>
  <si>
    <t>O*NET Work Context Module — Physical Proximity (1 question)</t>
  </si>
  <si>
    <t>Number of weeks, rounded up</t>
  </si>
  <si>
    <t>Short Duration = 15 weeks</t>
  </si>
  <si>
    <t>Long Duration = 40 weeks</t>
  </si>
  <si>
    <t>Input dates could be any set of dates that determines the chosen pandemic lengths.</t>
  </si>
  <si>
    <t>Alternatively, number of weeks could be inserted directly, without the use of calendar dates to calculate duration.</t>
  </si>
  <si>
    <t>Framework and Context</t>
  </si>
  <si>
    <t>To estimate potential demand for N95 respirators by occupation during respiratory infectious disease pandemics</t>
  </si>
  <si>
    <t>Estimating Prepardness and Response Equipment, Supplies, or Materials by Groups of Interest</t>
  </si>
  <si>
    <t>Authors (alphabetical order): 
Adhikari Bishwa, Carias Cristina, Coronado Victor, Kahn Emily, Meltzer Martin, Uzicanin Amra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</si>
</sst>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00"/>
    <numFmt numFmtId="166" formatCode="0.0"/>
  </numFmts>
  <fonts count="4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2"/>
      <color theme="1"/>
      <name val="Times New Roman"/>
      <family val="1"/>
    </font>
    <font>
      <sz val="12"/>
      <color theme="1"/>
      <name val="Calibri"/>
      <family val="2"/>
      <scheme val="minor"/>
    </font>
    <font>
      <sz val="16"/>
      <color theme="1"/>
      <name val="Calibri"/>
      <family val="2"/>
      <scheme val="minor"/>
    </font>
    <font>
      <b/>
      <sz val="11"/>
      <color theme="0"/>
      <name val="Calibri"/>
      <family val="2"/>
      <scheme val="minor"/>
    </font>
    <font>
      <sz val="11"/>
      <color theme="0"/>
      <name val="Calibri"/>
      <family val="2"/>
      <scheme val="minor"/>
    </font>
    <font>
      <i/>
      <sz val="11"/>
      <color theme="1"/>
      <name val="Calibri"/>
      <family val="2"/>
      <scheme val="minor"/>
    </font>
    <font>
      <sz val="11"/>
      <name val="Calibri"/>
      <family val="2"/>
      <scheme val="minor"/>
    </font>
    <font>
      <sz val="11"/>
      <color theme="8" tint="-0.249977111117893"/>
      <name val="Calibri"/>
      <family val="2"/>
      <scheme val="minor"/>
    </font>
    <font>
      <b/>
      <sz val="11"/>
      <color theme="8" tint="-0.249977111117893"/>
      <name val="Calibri"/>
      <family val="2"/>
      <scheme val="minor"/>
    </font>
    <font>
      <i/>
      <sz val="11"/>
      <color theme="8" tint="-0.249977111117893"/>
      <name val="Calibri"/>
      <family val="2"/>
      <scheme val="minor"/>
    </font>
    <font>
      <u/>
      <sz val="11"/>
      <color theme="10"/>
      <name val="Calibri"/>
      <family val="2"/>
      <scheme val="minor"/>
    </font>
    <font>
      <b/>
      <sz val="36"/>
      <color theme="0"/>
      <name val="Calibri"/>
      <family val="2"/>
      <scheme val="minor"/>
    </font>
    <font>
      <b/>
      <sz val="11"/>
      <name val="Calibri"/>
      <family val="2"/>
      <scheme val="minor"/>
    </font>
    <font>
      <i/>
      <sz val="11"/>
      <name val="Calibri"/>
      <family val="2"/>
      <scheme val="minor"/>
    </font>
    <font>
      <i/>
      <sz val="9"/>
      <color theme="1"/>
      <name val="Calibri"/>
      <family val="2"/>
      <scheme val="minor"/>
    </font>
    <font>
      <sz val="16"/>
      <color theme="0"/>
      <name val="Times New Roman"/>
      <family val="1"/>
    </font>
    <font>
      <sz val="12"/>
      <color theme="0"/>
      <name val="Times New Roman"/>
      <family val="1"/>
    </font>
    <font>
      <b/>
      <i/>
      <sz val="12"/>
      <color theme="0"/>
      <name val="Calibri"/>
      <family val="2"/>
      <scheme val="minor"/>
    </font>
    <font>
      <b/>
      <sz val="12"/>
      <color theme="0"/>
      <name val="Calibri"/>
      <family val="2"/>
      <scheme val="minor"/>
    </font>
    <font>
      <b/>
      <i/>
      <sz val="14"/>
      <color theme="0"/>
      <name val="Calibri"/>
      <family val="2"/>
      <scheme val="minor"/>
    </font>
    <font>
      <b/>
      <sz val="11"/>
      <color theme="4" tint="-0.249977111117893"/>
      <name val="Calibri"/>
      <family val="2"/>
      <scheme val="minor"/>
    </font>
    <font>
      <sz val="8"/>
      <color theme="1"/>
      <name val="Calibri"/>
      <family val="2"/>
      <scheme val="minor"/>
    </font>
    <font>
      <sz val="7"/>
      <color theme="1"/>
      <name val="Calibri"/>
      <family val="2"/>
      <scheme val="minor"/>
    </font>
    <font>
      <sz val="11"/>
      <color theme="1"/>
      <name val="Calibri"/>
      <family val="2"/>
    </font>
    <font>
      <b/>
      <sz val="12"/>
      <color theme="1"/>
      <name val="Calibri"/>
      <family val="2"/>
      <scheme val="minor"/>
    </font>
    <font>
      <b/>
      <i/>
      <sz val="11"/>
      <color theme="1"/>
      <name val="Calibri"/>
      <family val="2"/>
      <scheme val="minor"/>
    </font>
    <font>
      <sz val="16"/>
      <name val="Times New Roman"/>
      <family val="1"/>
    </font>
    <font>
      <sz val="12"/>
      <name val="Times New Roman"/>
      <family val="1"/>
    </font>
    <font>
      <b/>
      <sz val="28"/>
      <color theme="0"/>
      <name val="Calibri"/>
      <family val="2"/>
      <scheme val="minor"/>
    </font>
    <font>
      <b/>
      <sz val="22"/>
      <color theme="0"/>
      <name val="Calibri"/>
      <family val="2"/>
      <scheme val="minor"/>
    </font>
    <font>
      <b/>
      <sz val="18"/>
      <color theme="0"/>
      <name val="Calibri"/>
      <family val="2"/>
      <scheme val="minor"/>
    </font>
    <font>
      <sz val="10"/>
      <name val="Calibri"/>
      <family val="2"/>
      <scheme val="minor"/>
    </font>
    <font>
      <b/>
      <sz val="18"/>
      <name val="Calibri"/>
      <family val="2"/>
      <scheme val="minor"/>
    </font>
    <font>
      <b/>
      <sz val="16"/>
      <name val="Calibri"/>
      <family val="2"/>
      <scheme val="minor"/>
    </font>
    <font>
      <b/>
      <sz val="24"/>
      <color theme="0"/>
      <name val="Calibri"/>
      <family val="2"/>
      <scheme val="minor"/>
    </font>
    <font>
      <b/>
      <sz val="19"/>
      <color theme="0"/>
      <name val="Calibri"/>
      <family val="2"/>
      <scheme val="minor"/>
    </font>
  </fonts>
  <fills count="15">
    <fill>
      <patternFill patternType="none"/>
    </fill>
    <fill>
      <patternFill patternType="gray125"/>
    </fill>
    <fill>
      <patternFill patternType="solid">
        <fgColor theme="9" tint="0.79998168889431442"/>
        <bgColor indexed="65"/>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theme="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7"/>
        <bgColor indexed="64"/>
      </patternFill>
    </fill>
    <fill>
      <patternFill patternType="solid">
        <fgColor theme="2" tint="-9.9978637043366805E-2"/>
        <bgColor indexed="64"/>
      </patternFill>
    </fill>
    <fill>
      <patternFill patternType="solid">
        <fgColor theme="4" tint="-0.249977111117893"/>
        <bgColor indexed="64"/>
      </patternFill>
    </fill>
    <fill>
      <patternFill patternType="solid">
        <fgColor rgb="FFFFFF00"/>
        <bgColor indexed="64"/>
      </patternFill>
    </fill>
  </fills>
  <borders count="14">
    <border>
      <left/>
      <right/>
      <top/>
      <bottom/>
      <diagonal/>
    </border>
    <border>
      <left style="thin">
        <color theme="4"/>
      </left>
      <right style="thin">
        <color theme="4"/>
      </right>
      <top style="thin">
        <color theme="4"/>
      </top>
      <bottom style="thin">
        <color theme="4"/>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7"/>
      </left>
      <right style="thin">
        <color theme="7"/>
      </right>
      <top style="thin">
        <color theme="7"/>
      </top>
      <bottom style="thin">
        <color theme="7"/>
      </bottom>
      <diagonal/>
    </border>
    <border>
      <left/>
      <right/>
      <top/>
      <bottom style="thin">
        <color theme="4" tint="-0.249977111117893"/>
      </bottom>
      <diagonal/>
    </border>
    <border>
      <left style="thin">
        <color theme="4" tint="-0.249977111117893"/>
      </left>
      <right/>
      <top style="thin">
        <color theme="4" tint="-0.249977111117893"/>
      </top>
      <bottom/>
      <diagonal/>
    </border>
    <border>
      <left/>
      <right style="thin">
        <color theme="4" tint="-0.249977111117893"/>
      </right>
      <top style="thin">
        <color theme="4" tint="-0.249977111117893"/>
      </top>
      <bottom/>
      <diagonal/>
    </border>
    <border>
      <left style="thin">
        <color theme="4" tint="-0.249977111117893"/>
      </left>
      <right/>
      <top/>
      <bottom style="thin">
        <color theme="4" tint="-0.249977111117893"/>
      </bottom>
      <diagonal/>
    </border>
    <border>
      <left/>
      <right style="thin">
        <color theme="4" tint="-0.249977111117893"/>
      </right>
      <top/>
      <bottom style="thin">
        <color theme="4" tint="-0.249977111117893"/>
      </bottom>
      <diagonal/>
    </border>
    <border>
      <left style="thin">
        <color theme="4"/>
      </left>
      <right/>
      <top/>
      <bottom/>
      <diagonal/>
    </border>
    <border>
      <left/>
      <right/>
      <top/>
      <bottom style="medium">
        <color rgb="FFFFFFFF"/>
      </bottom>
      <diagonal/>
    </border>
    <border>
      <left style="thin">
        <color theme="7"/>
      </left>
      <right/>
      <top/>
      <bottom/>
      <diagonal/>
    </border>
    <border>
      <left style="thin">
        <color theme="4" tint="-0.249977111117893"/>
      </left>
      <right style="thin">
        <color theme="4" tint="-0.249977111117893"/>
      </right>
      <top style="thin">
        <color theme="4" tint="-0.249977111117893"/>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s>
  <cellStyleXfs count="5">
    <xf numFmtId="0" fontId="0" fillId="0" borderId="0"/>
    <xf numFmtId="0" fontId="1" fillId="2" borderId="0" applyNumberFormat="0" applyBorder="0" applyAlignment="0" applyProtection="0"/>
    <xf numFmtId="43" fontId="1" fillId="0" borderId="0" applyFont="0" applyFill="0" applyBorder="0" applyAlignment="0" applyProtection="0"/>
    <xf numFmtId="0" fontId="14" fillId="0" borderId="0" applyNumberFormat="0" applyFill="0" applyBorder="0" applyAlignment="0" applyProtection="0"/>
    <xf numFmtId="9" fontId="1" fillId="0" borderId="0" applyFont="0" applyFill="0" applyBorder="0" applyAlignment="0" applyProtection="0"/>
  </cellStyleXfs>
  <cellXfs count="172">
    <xf numFmtId="0" fontId="0" fillId="0" borderId="0" xfId="0"/>
    <xf numFmtId="0" fontId="0" fillId="0" borderId="0" xfId="0" applyAlignment="1">
      <alignment horizontal="center"/>
    </xf>
    <xf numFmtId="0" fontId="9" fillId="3" borderId="0" xfId="0" applyFont="1" applyFill="1"/>
    <xf numFmtId="0" fontId="0" fillId="3" borderId="0" xfId="0" applyFill="1"/>
    <xf numFmtId="0" fontId="0" fillId="4" borderId="0" xfId="0" applyFill="1"/>
    <xf numFmtId="164" fontId="0" fillId="0" borderId="0" xfId="0" applyNumberFormat="1"/>
    <xf numFmtId="0" fontId="2" fillId="0" borderId="0" xfId="0" applyFont="1"/>
    <xf numFmtId="0" fontId="1" fillId="4" borderId="0" xfId="1" applyFill="1"/>
    <xf numFmtId="0" fontId="6" fillId="4" borderId="0" xfId="1" applyFont="1" applyFill="1" applyAlignment="1"/>
    <xf numFmtId="0" fontId="6" fillId="4" borderId="0" xfId="1" applyFont="1" applyFill="1"/>
    <xf numFmtId="0" fontId="5" fillId="4" borderId="0" xfId="1" applyFont="1" applyFill="1" applyAlignment="1"/>
    <xf numFmtId="0" fontId="4" fillId="4" borderId="0" xfId="1" applyFont="1" applyFill="1" applyAlignment="1"/>
    <xf numFmtId="0" fontId="1" fillId="0" borderId="0" xfId="1" applyFill="1"/>
    <xf numFmtId="0" fontId="0" fillId="0" borderId="0" xfId="1" applyFont="1" applyFill="1"/>
    <xf numFmtId="0" fontId="0" fillId="0" borderId="0" xfId="0" applyFill="1" applyAlignment="1">
      <alignment horizontal="center"/>
    </xf>
    <xf numFmtId="0" fontId="1" fillId="0" borderId="0" xfId="1" applyFill="1" applyAlignment="1">
      <alignment horizontal="center"/>
    </xf>
    <xf numFmtId="16" fontId="1" fillId="0" borderId="0" xfId="1" applyNumberFormat="1" applyFill="1"/>
    <xf numFmtId="0" fontId="1" fillId="6" borderId="0" xfId="1" applyFill="1"/>
    <xf numFmtId="0" fontId="1" fillId="0" borderId="2" xfId="0" applyFont="1" applyFill="1" applyBorder="1" applyAlignment="1">
      <alignment horizontal="center"/>
    </xf>
    <xf numFmtId="0" fontId="3" fillId="4" borderId="2" xfId="1" applyFont="1" applyFill="1" applyBorder="1" applyAlignment="1">
      <alignment horizontal="center"/>
    </xf>
    <xf numFmtId="0" fontId="13" fillId="3" borderId="0" xfId="0" applyFont="1" applyFill="1"/>
    <xf numFmtId="3" fontId="0" fillId="0" borderId="0" xfId="0" applyNumberFormat="1" applyAlignment="1">
      <alignment horizontal="center"/>
    </xf>
    <xf numFmtId="0" fontId="1" fillId="0" borderId="0" xfId="0" applyFont="1" applyFill="1" applyBorder="1" applyAlignment="1">
      <alignment horizontal="center"/>
    </xf>
    <xf numFmtId="0" fontId="3" fillId="0" borderId="0" xfId="1" applyFont="1" applyFill="1" applyBorder="1" applyAlignment="1">
      <alignment horizontal="left"/>
    </xf>
    <xf numFmtId="0" fontId="3" fillId="0" borderId="0" xfId="1" applyFont="1" applyFill="1" applyAlignment="1">
      <alignment horizontal="center"/>
    </xf>
    <xf numFmtId="0" fontId="0" fillId="0" borderId="0" xfId="0" applyBorder="1" applyAlignment="1">
      <alignment horizontal="center"/>
    </xf>
    <xf numFmtId="0" fontId="1" fillId="0" borderId="1" xfId="1" applyFill="1" applyBorder="1" applyAlignment="1">
      <alignment horizontal="center"/>
    </xf>
    <xf numFmtId="0" fontId="0" fillId="0" borderId="0" xfId="0" applyFill="1"/>
    <xf numFmtId="0" fontId="0" fillId="4" borderId="1" xfId="0" applyFill="1" applyBorder="1" applyAlignment="1">
      <alignment horizontal="right"/>
    </xf>
    <xf numFmtId="0" fontId="7" fillId="3" borderId="0" xfId="0" applyFont="1" applyFill="1"/>
    <xf numFmtId="0" fontId="8" fillId="0" borderId="0" xfId="0" applyFont="1" applyFill="1"/>
    <xf numFmtId="1" fontId="0" fillId="0" borderId="0" xfId="0" applyNumberFormat="1" applyBorder="1" applyAlignment="1">
      <alignment horizontal="center"/>
    </xf>
    <xf numFmtId="37" fontId="16" fillId="4" borderId="1" xfId="2" applyNumberFormat="1" applyFont="1" applyFill="1" applyBorder="1" applyAlignment="1">
      <alignment horizontal="center"/>
    </xf>
    <xf numFmtId="0" fontId="9" fillId="0" borderId="0" xfId="0" applyFont="1" applyBorder="1" applyAlignment="1">
      <alignment horizontal="right"/>
    </xf>
    <xf numFmtId="1" fontId="0" fillId="0" borderId="0" xfId="0" applyNumberFormat="1" applyBorder="1" applyAlignment="1">
      <alignment horizontal="left"/>
    </xf>
    <xf numFmtId="0" fontId="1" fillId="3" borderId="0" xfId="1" applyFill="1"/>
    <xf numFmtId="0" fontId="1" fillId="3" borderId="0" xfId="1" applyFont="1" applyFill="1"/>
    <xf numFmtId="0" fontId="0" fillId="9" borderId="0" xfId="0" applyFill="1"/>
    <xf numFmtId="0" fontId="0" fillId="10" borderId="0" xfId="0" applyFill="1"/>
    <xf numFmtId="0" fontId="10" fillId="10" borderId="0" xfId="0" applyFont="1" applyFill="1"/>
    <xf numFmtId="0" fontId="17" fillId="10" borderId="0" xfId="0" applyFont="1" applyFill="1"/>
    <xf numFmtId="0" fontId="10" fillId="0" borderId="0" xfId="0" applyFont="1"/>
    <xf numFmtId="0" fontId="16" fillId="9" borderId="0" xfId="0" applyFont="1" applyFill="1" applyAlignment="1">
      <alignment horizontal="left"/>
    </xf>
    <xf numFmtId="0" fontId="16" fillId="9" borderId="0" xfId="0" applyFont="1" applyFill="1" applyAlignment="1">
      <alignment horizontal="center"/>
    </xf>
    <xf numFmtId="164" fontId="10" fillId="0" borderId="0" xfId="2" applyNumberFormat="1" applyFont="1"/>
    <xf numFmtId="164" fontId="10" fillId="0" borderId="0" xfId="0" applyNumberFormat="1" applyFont="1"/>
    <xf numFmtId="0" fontId="10" fillId="0" borderId="3" xfId="0" applyFont="1" applyFill="1" applyBorder="1" applyAlignment="1">
      <alignment horizontal="left"/>
    </xf>
    <xf numFmtId="37" fontId="10" fillId="8" borderId="3" xfId="2" applyNumberFormat="1" applyFont="1" applyFill="1" applyBorder="1" applyAlignment="1">
      <alignment horizontal="center"/>
    </xf>
    <xf numFmtId="0" fontId="10" fillId="9" borderId="3" xfId="0" applyFont="1" applyFill="1" applyBorder="1"/>
    <xf numFmtId="0" fontId="16" fillId="9" borderId="3" xfId="0" applyFont="1" applyFill="1" applyBorder="1" applyAlignment="1">
      <alignment horizontal="left"/>
    </xf>
    <xf numFmtId="0" fontId="10" fillId="9" borderId="3" xfId="0" applyFont="1" applyFill="1" applyBorder="1" applyAlignment="1">
      <alignment horizontal="center"/>
    </xf>
    <xf numFmtId="0" fontId="1" fillId="9" borderId="0" xfId="1" applyFill="1"/>
    <xf numFmtId="0" fontId="9" fillId="0" borderId="0" xfId="0" applyFont="1" applyFill="1"/>
    <xf numFmtId="0" fontId="11" fillId="0" borderId="2" xfId="0" applyFont="1" applyBorder="1" applyAlignment="1">
      <alignment horizontal="center"/>
    </xf>
    <xf numFmtId="37" fontId="10" fillId="4" borderId="2" xfId="2" applyNumberFormat="1" applyFont="1" applyFill="1" applyBorder="1" applyAlignment="1">
      <alignment horizontal="center"/>
    </xf>
    <xf numFmtId="1" fontId="0" fillId="0" borderId="2" xfId="0" applyNumberFormat="1" applyBorder="1" applyAlignment="1">
      <alignment horizontal="center"/>
    </xf>
    <xf numFmtId="37" fontId="16" fillId="0" borderId="0" xfId="2" applyNumberFormat="1" applyFont="1" applyFill="1" applyBorder="1" applyAlignment="1">
      <alignment horizontal="center"/>
    </xf>
    <xf numFmtId="1" fontId="0" fillId="0" borderId="0" xfId="0" applyNumberFormat="1" applyFill="1" applyBorder="1" applyAlignment="1">
      <alignment horizontal="center"/>
    </xf>
    <xf numFmtId="0" fontId="0" fillId="0" borderId="0" xfId="0" applyAlignment="1">
      <alignment horizontal="left"/>
    </xf>
    <xf numFmtId="0" fontId="0" fillId="0" borderId="0" xfId="0" applyAlignment="1">
      <alignment wrapText="1"/>
    </xf>
    <xf numFmtId="0" fontId="0" fillId="0" borderId="0" xfId="0" applyAlignment="1"/>
    <xf numFmtId="0" fontId="22" fillId="6" borderId="0" xfId="1" applyFont="1" applyFill="1"/>
    <xf numFmtId="0" fontId="23" fillId="3" borderId="0" xfId="0" applyFont="1" applyFill="1"/>
    <xf numFmtId="0" fontId="18" fillId="0" borderId="0" xfId="0" applyFont="1" applyFill="1" applyBorder="1" applyAlignment="1">
      <alignment horizontal="left"/>
    </xf>
    <xf numFmtId="0" fontId="24" fillId="10" borderId="0" xfId="0" applyFont="1" applyFill="1"/>
    <xf numFmtId="37" fontId="10" fillId="0" borderId="0" xfId="2" applyNumberFormat="1" applyFont="1" applyFill="1" applyBorder="1" applyAlignment="1">
      <alignment horizontal="center"/>
    </xf>
    <xf numFmtId="0" fontId="14" fillId="0" borderId="0" xfId="3" applyFill="1" applyBorder="1" applyAlignment="1">
      <alignment horizontal="left"/>
    </xf>
    <xf numFmtId="0" fontId="9" fillId="3" borderId="0" xfId="0" applyFont="1" applyFill="1" applyAlignment="1">
      <alignment horizontal="center"/>
    </xf>
    <xf numFmtId="0" fontId="0" fillId="4" borderId="0" xfId="0" applyFill="1" applyAlignment="1">
      <alignment horizontal="center"/>
    </xf>
    <xf numFmtId="0" fontId="0" fillId="0" borderId="0" xfId="0" applyFill="1" applyBorder="1" applyAlignment="1">
      <alignment horizontal="left"/>
    </xf>
    <xf numFmtId="0" fontId="0" fillId="0" borderId="10" xfId="0" applyFill="1" applyBorder="1" applyAlignment="1">
      <alignment horizontal="left"/>
    </xf>
    <xf numFmtId="0" fontId="0" fillId="0" borderId="1" xfId="0" applyFill="1" applyBorder="1" applyAlignment="1">
      <alignment horizontal="center"/>
    </xf>
    <xf numFmtId="3" fontId="0" fillId="0" borderId="1" xfId="0" applyNumberFormat="1" applyFill="1" applyBorder="1" applyAlignment="1">
      <alignment horizontal="left"/>
    </xf>
    <xf numFmtId="37" fontId="10" fillId="8" borderId="2" xfId="2" applyNumberFormat="1" applyFont="1" applyFill="1" applyBorder="1" applyAlignment="1">
      <alignment horizontal="center"/>
    </xf>
    <xf numFmtId="39" fontId="10" fillId="8" borderId="2" xfId="2" applyNumberFormat="1" applyFont="1" applyFill="1" applyBorder="1" applyAlignment="1">
      <alignment horizontal="center"/>
    </xf>
    <xf numFmtId="2" fontId="0" fillId="8" borderId="2" xfId="0" applyNumberFormat="1" applyFill="1" applyBorder="1" applyAlignment="1">
      <alignment horizontal="center"/>
    </xf>
    <xf numFmtId="1" fontId="0" fillId="8" borderId="2" xfId="0" applyNumberFormat="1" applyFill="1" applyBorder="1" applyAlignment="1">
      <alignment horizontal="center"/>
    </xf>
    <xf numFmtId="0" fontId="3" fillId="0" borderId="0" xfId="0" applyFont="1" applyFill="1" applyBorder="1" applyAlignment="1">
      <alignment horizontal="left"/>
    </xf>
    <xf numFmtId="0" fontId="14" fillId="0" borderId="0" xfId="3" applyAlignment="1">
      <alignment horizontal="left"/>
    </xf>
    <xf numFmtId="3" fontId="3" fillId="0" borderId="10" xfId="0" applyNumberFormat="1" applyFont="1" applyFill="1" applyBorder="1" applyAlignment="1">
      <alignment horizontal="right"/>
    </xf>
    <xf numFmtId="3" fontId="3" fillId="0" borderId="0" xfId="0" applyNumberFormat="1" applyFont="1" applyFill="1" applyAlignment="1">
      <alignment horizontal="center"/>
    </xf>
    <xf numFmtId="3" fontId="3" fillId="0" borderId="0" xfId="0" applyNumberFormat="1" applyFont="1" applyFill="1" applyBorder="1" applyAlignment="1">
      <alignment horizontal="right"/>
    </xf>
    <xf numFmtId="0" fontId="0" fillId="0" borderId="2" xfId="0" applyBorder="1" applyAlignment="1">
      <alignment horizontal="left" vertical="center"/>
    </xf>
    <xf numFmtId="14" fontId="1" fillId="0" borderId="0" xfId="1" applyNumberFormat="1" applyFill="1"/>
    <xf numFmtId="37" fontId="0" fillId="0" borderId="0" xfId="0" applyNumberFormat="1"/>
    <xf numFmtId="0" fontId="10" fillId="0" borderId="0" xfId="0" applyFont="1" applyFill="1"/>
    <xf numFmtId="0" fontId="28" fillId="6" borderId="0" xfId="1" applyFont="1" applyFill="1" applyAlignment="1"/>
    <xf numFmtId="0" fontId="9" fillId="0" borderId="0" xfId="0" applyFont="1" applyAlignment="1">
      <alignment horizontal="left"/>
    </xf>
    <xf numFmtId="0" fontId="0" fillId="0" borderId="0" xfId="0" applyBorder="1" applyAlignment="1">
      <alignment horizontal="left" vertical="center"/>
    </xf>
    <xf numFmtId="0" fontId="2" fillId="0" borderId="0" xfId="1" applyFont="1" applyFill="1"/>
    <xf numFmtId="0" fontId="0" fillId="0" borderId="13" xfId="0" applyBorder="1" applyAlignment="1">
      <alignment horizontal="left"/>
    </xf>
    <xf numFmtId="37" fontId="10" fillId="0" borderId="13" xfId="2" applyNumberFormat="1" applyFont="1" applyFill="1" applyBorder="1" applyAlignment="1">
      <alignment horizontal="center"/>
    </xf>
    <xf numFmtId="3" fontId="0" fillId="0" borderId="13" xfId="0" applyNumberFormat="1" applyFill="1" applyBorder="1" applyAlignment="1">
      <alignment horizontal="center"/>
    </xf>
    <xf numFmtId="0" fontId="0" fillId="0" borderId="0" xfId="0" applyFont="1" applyAlignment="1">
      <alignment horizontal="left"/>
    </xf>
    <xf numFmtId="3" fontId="0" fillId="0" borderId="1" xfId="0" applyNumberFormat="1" applyFill="1" applyBorder="1" applyAlignment="1">
      <alignment horizontal="right"/>
    </xf>
    <xf numFmtId="3" fontId="3" fillId="0" borderId="0" xfId="0" applyNumberFormat="1" applyFont="1" applyFill="1" applyAlignment="1">
      <alignment horizontal="right"/>
    </xf>
    <xf numFmtId="0" fontId="18" fillId="0" borderId="0" xfId="0" applyFont="1" applyFill="1" applyBorder="1" applyAlignment="1">
      <alignment wrapText="1"/>
    </xf>
    <xf numFmtId="0" fontId="10" fillId="9" borderId="3" xfId="0" applyFont="1" applyFill="1" applyBorder="1" applyAlignment="1">
      <alignment horizontal="left"/>
    </xf>
    <xf numFmtId="0" fontId="10" fillId="4" borderId="2" xfId="0" applyFont="1" applyFill="1" applyBorder="1" applyAlignment="1">
      <alignment horizontal="left"/>
    </xf>
    <xf numFmtId="0" fontId="0" fillId="4" borderId="2" xfId="0" applyFill="1" applyBorder="1" applyAlignment="1">
      <alignment horizontal="left"/>
    </xf>
    <xf numFmtId="0" fontId="10" fillId="0" borderId="0" xfId="0" applyFont="1" applyAlignment="1">
      <alignment horizontal="left"/>
    </xf>
    <xf numFmtId="0" fontId="10" fillId="0" borderId="0" xfId="0" applyFont="1" applyFill="1" applyBorder="1" applyAlignment="1">
      <alignment horizontal="left"/>
    </xf>
    <xf numFmtId="3" fontId="10" fillId="0" borderId="0" xfId="0" applyNumberFormat="1" applyFont="1" applyAlignment="1">
      <alignment horizontal="left"/>
    </xf>
    <xf numFmtId="0" fontId="10" fillId="0" borderId="0" xfId="3" applyFont="1" applyAlignment="1">
      <alignment horizontal="left"/>
    </xf>
    <xf numFmtId="164" fontId="0" fillId="0" borderId="0" xfId="2" applyNumberFormat="1" applyFont="1" applyFill="1"/>
    <xf numFmtId="0" fontId="10" fillId="0" borderId="0" xfId="0" applyFont="1" applyAlignment="1">
      <alignment horizontal="center"/>
    </xf>
    <xf numFmtId="0" fontId="0" fillId="0" borderId="0" xfId="0" applyFont="1" applyFill="1" applyBorder="1" applyAlignment="1">
      <alignment vertical="center" wrapText="1"/>
    </xf>
    <xf numFmtId="0" fontId="10" fillId="0" borderId="0" xfId="0" applyFont="1" applyFill="1" applyAlignment="1">
      <alignment horizontal="center"/>
    </xf>
    <xf numFmtId="0" fontId="10" fillId="0" borderId="0" xfId="3" applyFont="1" applyFill="1" applyBorder="1" applyAlignment="1">
      <alignment horizontal="left"/>
    </xf>
    <xf numFmtId="165" fontId="0" fillId="0" borderId="13" xfId="0" applyNumberFormat="1" applyFill="1" applyBorder="1" applyAlignment="1">
      <alignment horizontal="center"/>
    </xf>
    <xf numFmtId="0" fontId="0" fillId="0" borderId="13" xfId="0" applyFill="1" applyBorder="1" applyAlignment="1">
      <alignment horizontal="center"/>
    </xf>
    <xf numFmtId="0" fontId="30" fillId="4" borderId="0" xfId="0" applyFont="1" applyFill="1" applyAlignment="1">
      <alignment vertical="center" wrapText="1"/>
    </xf>
    <xf numFmtId="0" fontId="31" fillId="4" borderId="0" xfId="0" applyFont="1" applyFill="1" applyAlignment="1">
      <alignment vertical="center"/>
    </xf>
    <xf numFmtId="0" fontId="29" fillId="0" borderId="0" xfId="0" applyFont="1" applyAlignment="1"/>
    <xf numFmtId="0" fontId="0" fillId="0" borderId="0" xfId="0" applyFill="1" applyAlignment="1"/>
    <xf numFmtId="3" fontId="0" fillId="0" borderId="0" xfId="0" applyNumberFormat="1" applyFill="1" applyAlignment="1"/>
    <xf numFmtId="0" fontId="14" fillId="0" borderId="0" xfId="3" applyAlignment="1"/>
    <xf numFmtId="0" fontId="0" fillId="0" borderId="0" xfId="0" applyFont="1" applyAlignment="1"/>
    <xf numFmtId="3" fontId="0" fillId="0" borderId="0" xfId="0" applyNumberFormat="1" applyFont="1" applyAlignment="1"/>
    <xf numFmtId="0" fontId="9" fillId="0" borderId="0" xfId="0" applyFont="1" applyAlignment="1"/>
    <xf numFmtId="3" fontId="0" fillId="0" borderId="0" xfId="0" applyNumberFormat="1" applyAlignment="1"/>
    <xf numFmtId="166" fontId="0" fillId="0" borderId="13" xfId="0" applyNumberFormat="1" applyFill="1" applyBorder="1" applyAlignment="1">
      <alignment horizontal="center"/>
    </xf>
    <xf numFmtId="0" fontId="10" fillId="9" borderId="0" xfId="0" applyFont="1" applyFill="1"/>
    <xf numFmtId="0" fontId="10" fillId="0" borderId="0" xfId="0" applyFont="1" applyFill="1" applyAlignment="1">
      <alignment horizontal="left"/>
    </xf>
    <xf numFmtId="0" fontId="0" fillId="0" borderId="0" xfId="0" applyFont="1" applyFill="1" applyAlignment="1">
      <alignment horizontal="left"/>
    </xf>
    <xf numFmtId="0" fontId="6" fillId="4" borderId="0" xfId="1" applyFont="1" applyFill="1" applyAlignment="1">
      <alignment horizontal="center"/>
    </xf>
    <xf numFmtId="0" fontId="19" fillId="5" borderId="0" xfId="0" applyFont="1" applyFill="1" applyAlignment="1">
      <alignment horizontal="center" vertical="center" wrapText="1"/>
    </xf>
    <xf numFmtId="0" fontId="20" fillId="5" borderId="0" xfId="0" applyFont="1" applyFill="1" applyAlignment="1">
      <alignment horizontal="center" vertical="center"/>
    </xf>
    <xf numFmtId="0" fontId="34" fillId="5" borderId="0" xfId="0" applyFont="1" applyFill="1" applyAlignment="1">
      <alignment horizontal="center" vertical="center"/>
    </xf>
    <xf numFmtId="0" fontId="15" fillId="5" borderId="0" xfId="0" applyFont="1" applyFill="1" applyAlignment="1">
      <alignment horizontal="center" vertical="center"/>
    </xf>
    <xf numFmtId="0" fontId="7" fillId="3" borderId="0" xfId="0" applyFont="1" applyFill="1" applyAlignment="1">
      <alignment horizontal="center"/>
    </xf>
    <xf numFmtId="0" fontId="0" fillId="10" borderId="0" xfId="0" applyFill="1" applyAlignment="1">
      <alignment horizontal="center"/>
    </xf>
    <xf numFmtId="0" fontId="21" fillId="3" borderId="0" xfId="0" applyFont="1" applyFill="1" applyAlignment="1">
      <alignment horizontal="center"/>
    </xf>
    <xf numFmtId="0" fontId="6" fillId="0" borderId="0" xfId="0" applyFont="1" applyAlignment="1">
      <alignment horizontal="center"/>
    </xf>
    <xf numFmtId="0" fontId="32" fillId="5" borderId="0" xfId="0" applyFont="1" applyFill="1" applyAlignment="1">
      <alignment horizontal="center" vertical="center"/>
    </xf>
    <xf numFmtId="0" fontId="0" fillId="0" borderId="1" xfId="1" applyFont="1" applyFill="1" applyBorder="1" applyAlignment="1">
      <alignment horizontal="left"/>
    </xf>
    <xf numFmtId="0" fontId="1" fillId="4" borderId="2" xfId="1" applyFont="1" applyFill="1" applyBorder="1" applyAlignment="1">
      <alignment horizontal="left"/>
    </xf>
    <xf numFmtId="0" fontId="3" fillId="4" borderId="2" xfId="1" applyFont="1" applyFill="1" applyBorder="1" applyAlignment="1">
      <alignment horizontal="left"/>
    </xf>
    <xf numFmtId="0" fontId="22" fillId="3" borderId="0" xfId="1" applyFont="1" applyFill="1" applyBorder="1" applyAlignment="1">
      <alignment horizontal="left"/>
    </xf>
    <xf numFmtId="0" fontId="8" fillId="7" borderId="2" xfId="1" applyFont="1" applyFill="1" applyBorder="1" applyAlignment="1">
      <alignment horizontal="left"/>
    </xf>
    <xf numFmtId="0" fontId="0" fillId="4" borderId="2" xfId="0" applyFont="1" applyFill="1" applyBorder="1" applyAlignment="1">
      <alignment horizontal="center" vertical="center" wrapText="1"/>
    </xf>
    <xf numFmtId="0" fontId="0" fillId="4" borderId="12" xfId="0" applyFont="1" applyFill="1" applyBorder="1" applyAlignment="1">
      <alignment horizontal="center" vertical="center" wrapText="1"/>
    </xf>
    <xf numFmtId="0" fontId="0" fillId="4" borderId="13" xfId="0" applyFont="1" applyFill="1" applyBorder="1" applyAlignment="1">
      <alignment horizontal="center" vertical="center" wrapText="1"/>
    </xf>
    <xf numFmtId="0" fontId="25" fillId="0" borderId="0" xfId="0" applyFont="1" applyAlignment="1">
      <alignment horizontal="center" vertical="center" wrapText="1"/>
    </xf>
    <xf numFmtId="9" fontId="16" fillId="4" borderId="9" xfId="4" applyFont="1" applyFill="1" applyBorder="1" applyAlignment="1">
      <alignment horizontal="center" vertical="center"/>
    </xf>
    <xf numFmtId="9" fontId="16" fillId="4" borderId="0" xfId="4" applyFont="1" applyFill="1" applyBorder="1" applyAlignment="1">
      <alignment horizontal="center" vertical="center"/>
    </xf>
    <xf numFmtId="0" fontId="0" fillId="4" borderId="5" xfId="0" applyFont="1" applyFill="1" applyBorder="1" applyAlignment="1">
      <alignment horizontal="center" vertical="center" wrapText="1"/>
    </xf>
    <xf numFmtId="0" fontId="0" fillId="4" borderId="6" xfId="0" applyFont="1" applyFill="1" applyBorder="1" applyAlignment="1">
      <alignment horizontal="center" vertical="center" wrapText="1"/>
    </xf>
    <xf numFmtId="0" fontId="0" fillId="4" borderId="7" xfId="0" applyFont="1" applyFill="1" applyBorder="1" applyAlignment="1">
      <alignment horizontal="center" vertical="center" wrapText="1"/>
    </xf>
    <xf numFmtId="0" fontId="0" fillId="4" borderId="8" xfId="0" applyFont="1" applyFill="1" applyBorder="1" applyAlignment="1">
      <alignment horizontal="center" vertical="center" wrapText="1"/>
    </xf>
    <xf numFmtId="37" fontId="16" fillId="4" borderId="9" xfId="2" applyNumberFormat="1" applyFont="1" applyFill="1" applyBorder="1" applyAlignment="1">
      <alignment horizontal="center" vertical="center"/>
    </xf>
    <xf numFmtId="37" fontId="16" fillId="4" borderId="0" xfId="2" applyNumberFormat="1" applyFont="1" applyFill="1" applyBorder="1" applyAlignment="1">
      <alignment horizontal="center" vertical="center"/>
    </xf>
    <xf numFmtId="0" fontId="33" fillId="5" borderId="0" xfId="0" applyFont="1" applyFill="1" applyAlignment="1">
      <alignment horizontal="center" vertical="center"/>
    </xf>
    <xf numFmtId="0" fontId="38" fillId="5" borderId="0" xfId="0" applyFont="1" applyFill="1" applyAlignment="1">
      <alignment horizontal="center" vertical="center"/>
    </xf>
    <xf numFmtId="0" fontId="25" fillId="12" borderId="2" xfId="0" applyFont="1" applyFill="1" applyBorder="1" applyAlignment="1">
      <alignment horizontal="center" vertical="center" wrapText="1"/>
    </xf>
    <xf numFmtId="0" fontId="22" fillId="13" borderId="2" xfId="0" applyFont="1" applyFill="1" applyBorder="1" applyAlignment="1">
      <alignment horizontal="center" vertical="center" wrapText="1"/>
    </xf>
    <xf numFmtId="0" fontId="9" fillId="3" borderId="4" xfId="0" applyFont="1" applyFill="1" applyBorder="1" applyAlignment="1">
      <alignment horizontal="center"/>
    </xf>
    <xf numFmtId="0" fontId="9" fillId="3" borderId="0" xfId="0" applyFont="1" applyFill="1" applyBorder="1" applyAlignment="1">
      <alignment horizontal="center"/>
    </xf>
    <xf numFmtId="0" fontId="26" fillId="12" borderId="2" xfId="0" applyFont="1" applyFill="1" applyBorder="1" applyAlignment="1">
      <alignment horizontal="center" vertical="center" wrapText="1"/>
    </xf>
    <xf numFmtId="0" fontId="12" fillId="4" borderId="2" xfId="0" applyFont="1" applyFill="1" applyBorder="1" applyAlignment="1">
      <alignment horizontal="center" vertical="center" wrapText="1"/>
    </xf>
    <xf numFmtId="2" fontId="12" fillId="4" borderId="2" xfId="0" applyNumberFormat="1" applyFont="1" applyFill="1" applyBorder="1" applyAlignment="1">
      <alignment horizontal="center" vertical="center" wrapText="1"/>
    </xf>
    <xf numFmtId="0" fontId="23" fillId="3" borderId="4" xfId="0" applyFont="1" applyFill="1" applyBorder="1" applyAlignment="1">
      <alignment horizontal="center"/>
    </xf>
    <xf numFmtId="164" fontId="16" fillId="9" borderId="3" xfId="2" applyNumberFormat="1" applyFont="1" applyFill="1" applyBorder="1" applyAlignment="1">
      <alignment horizontal="center"/>
    </xf>
    <xf numFmtId="0" fontId="36" fillId="11" borderId="0" xfId="0" applyFont="1" applyFill="1" applyAlignment="1">
      <alignment horizontal="center" vertical="center"/>
    </xf>
    <xf numFmtId="0" fontId="35" fillId="14" borderId="11" xfId="0" applyFont="1" applyFill="1" applyBorder="1" applyAlignment="1">
      <alignment horizontal="left" vertical="center" wrapText="1"/>
    </xf>
    <xf numFmtId="0" fontId="35" fillId="14" borderId="0" xfId="0" applyFont="1" applyFill="1" applyBorder="1" applyAlignment="1">
      <alignment horizontal="left" vertical="center" wrapText="1"/>
    </xf>
    <xf numFmtId="0" fontId="37" fillId="11" borderId="0" xfId="0" applyFont="1" applyFill="1" applyAlignment="1">
      <alignment horizontal="center" vertical="center"/>
    </xf>
    <xf numFmtId="0" fontId="3" fillId="4" borderId="0" xfId="0" applyFont="1" applyFill="1" applyBorder="1" applyAlignment="1"/>
    <xf numFmtId="0" fontId="3" fillId="4" borderId="0" xfId="0" applyFont="1" applyFill="1" applyBorder="1" applyAlignment="1">
      <alignment horizontal="left"/>
    </xf>
    <xf numFmtId="0" fontId="3" fillId="4" borderId="10" xfId="0" applyFont="1" applyFill="1" applyBorder="1" applyAlignment="1">
      <alignment horizontal="left"/>
    </xf>
    <xf numFmtId="0" fontId="0" fillId="4" borderId="1" xfId="0" applyFont="1" applyFill="1" applyBorder="1" applyAlignment="1">
      <alignment horizontal="center" vertical="center" wrapText="1"/>
    </xf>
    <xf numFmtId="0" fontId="39" fillId="5" borderId="0" xfId="0" applyFont="1" applyFill="1" applyAlignment="1">
      <alignment horizontal="center" vertical="center"/>
    </xf>
  </cellXfs>
  <cellStyles count="5">
    <cellStyle name="20% - Accent6" xfId="1" builtinId="50"/>
    <cellStyle name="Comma" xfId="2" builtinId="3"/>
    <cellStyle name="Hyperlink" xfId="3" builtinId="8"/>
    <cellStyle name="Normal" xfId="0" builtinId="0"/>
    <cellStyle name="Percent" xfId="4" builtinId="5"/>
  </cellStyles>
  <dxfs count="1">
    <dxf>
      <font>
        <color auto="1"/>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a:t>
            </a:r>
            <a:r>
              <a:rPr lang="en-US" baseline="0"/>
              <a:t> N95 respirators required during a pandemic</a:t>
            </a:r>
          </a:p>
          <a:p>
            <a:pPr>
              <a:defRPr/>
            </a:pPr>
            <a:r>
              <a:rPr lang="en-US"/>
              <a:t>Short Pandemic Duration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9740172829273535"/>
          <c:y val="0.16210101010101013"/>
          <c:w val="0.54957682921213791"/>
          <c:h val="0.61572130756382726"/>
        </c:manualLayout>
      </c:layout>
      <c:barChart>
        <c:barDir val="bar"/>
        <c:grouping val="clustered"/>
        <c:varyColors val="0"/>
        <c:ser>
          <c:idx val="0"/>
          <c:order val="0"/>
          <c:tx>
            <c:v>Average</c:v>
          </c:tx>
          <c:spPr>
            <a:solidFill>
              <a:schemeClr val="tx1"/>
            </a:solidFill>
            <a:ln>
              <a:noFill/>
            </a:ln>
            <a:effectLst/>
          </c:spPr>
          <c:invertIfNegative val="0"/>
          <c:cat>
            <c:strRef>
              <c:f>Results!$B$16:$B$22</c:f>
              <c:strCache>
                <c:ptCount val="7"/>
                <c:pt idx="0">
                  <c:v>Community and Social Services</c:v>
                </c:pt>
                <c:pt idx="1">
                  <c:v>0</c:v>
                </c:pt>
                <c:pt idx="2">
                  <c:v>0</c:v>
                </c:pt>
                <c:pt idx="3">
                  <c:v>0</c:v>
                </c:pt>
                <c:pt idx="4">
                  <c:v>0</c:v>
                </c:pt>
                <c:pt idx="5">
                  <c:v>0</c:v>
                </c:pt>
                <c:pt idx="6">
                  <c:v>0</c:v>
                </c:pt>
              </c:strCache>
            </c:strRef>
          </c:cat>
          <c:val>
            <c:numRef>
              <c:f>Results!$C$16:$C$22</c:f>
              <c:numCache>
                <c:formatCode>#,##0_);\(#,##0\)</c:formatCode>
                <c:ptCount val="7"/>
                <c:pt idx="0">
                  <c:v>81510000</c:v>
                </c:pt>
                <c:pt idx="1">
                  <c:v>0</c:v>
                </c:pt>
                <c:pt idx="2">
                  <c:v>0</c:v>
                </c:pt>
                <c:pt idx="3">
                  <c:v>0</c:v>
                </c:pt>
                <c:pt idx="4">
                  <c:v>0</c:v>
                </c:pt>
                <c:pt idx="5">
                  <c:v>0</c:v>
                </c:pt>
                <c:pt idx="6">
                  <c:v>0</c:v>
                </c:pt>
              </c:numCache>
            </c:numRef>
          </c:val>
          <c:extLst>
            <c:ext xmlns:c16="http://schemas.microsoft.com/office/drawing/2014/chart" uri="{C3380CC4-5D6E-409C-BE32-E72D297353CC}">
              <c16:uniqueId val="{00000000-3D91-4A36-8959-AB2434B30BC1}"/>
            </c:ext>
          </c:extLst>
        </c:ser>
        <c:ser>
          <c:idx val="1"/>
          <c:order val="1"/>
          <c:tx>
            <c:v>Minimum</c:v>
          </c:tx>
          <c:spPr>
            <a:solidFill>
              <a:schemeClr val="bg2"/>
            </a:solidFill>
            <a:ln>
              <a:noFill/>
            </a:ln>
            <a:effectLst/>
          </c:spPr>
          <c:invertIfNegative val="0"/>
          <c:cat>
            <c:strRef>
              <c:f>Results!$B$16:$B$22</c:f>
              <c:strCache>
                <c:ptCount val="7"/>
                <c:pt idx="0">
                  <c:v>Community and Social Services</c:v>
                </c:pt>
                <c:pt idx="1">
                  <c:v>0</c:v>
                </c:pt>
                <c:pt idx="2">
                  <c:v>0</c:v>
                </c:pt>
                <c:pt idx="3">
                  <c:v>0</c:v>
                </c:pt>
                <c:pt idx="4">
                  <c:v>0</c:v>
                </c:pt>
                <c:pt idx="5">
                  <c:v>0</c:v>
                </c:pt>
                <c:pt idx="6">
                  <c:v>0</c:v>
                </c:pt>
              </c:strCache>
            </c:strRef>
          </c:cat>
          <c:val>
            <c:numRef>
              <c:f>Results!$D$16:$D$22</c:f>
              <c:numCache>
                <c:formatCode>#,##0_);\(#,##0\)</c:formatCode>
                <c:ptCount val="7"/>
                <c:pt idx="0">
                  <c:v>40755000</c:v>
                </c:pt>
                <c:pt idx="1">
                  <c:v>0</c:v>
                </c:pt>
                <c:pt idx="2">
                  <c:v>0</c:v>
                </c:pt>
                <c:pt idx="3">
                  <c:v>0</c:v>
                </c:pt>
                <c:pt idx="4">
                  <c:v>0</c:v>
                </c:pt>
                <c:pt idx="5">
                  <c:v>0</c:v>
                </c:pt>
                <c:pt idx="6">
                  <c:v>0</c:v>
                </c:pt>
              </c:numCache>
            </c:numRef>
          </c:val>
          <c:extLst>
            <c:ext xmlns:c16="http://schemas.microsoft.com/office/drawing/2014/chart" uri="{C3380CC4-5D6E-409C-BE32-E72D297353CC}">
              <c16:uniqueId val="{00000001-3D91-4A36-8959-AB2434B30BC1}"/>
            </c:ext>
          </c:extLst>
        </c:ser>
        <c:ser>
          <c:idx val="2"/>
          <c:order val="2"/>
          <c:tx>
            <c:v>Maximum</c:v>
          </c:tx>
          <c:spPr>
            <a:solidFill>
              <a:schemeClr val="accent3"/>
            </a:solidFill>
            <a:ln>
              <a:noFill/>
            </a:ln>
            <a:effectLst/>
          </c:spPr>
          <c:invertIfNegative val="0"/>
          <c:cat>
            <c:strRef>
              <c:f>Results!$B$16:$B$22</c:f>
              <c:strCache>
                <c:ptCount val="7"/>
                <c:pt idx="0">
                  <c:v>Community and Social Services</c:v>
                </c:pt>
                <c:pt idx="1">
                  <c:v>0</c:v>
                </c:pt>
                <c:pt idx="2">
                  <c:v>0</c:v>
                </c:pt>
                <c:pt idx="3">
                  <c:v>0</c:v>
                </c:pt>
                <c:pt idx="4">
                  <c:v>0</c:v>
                </c:pt>
                <c:pt idx="5">
                  <c:v>0</c:v>
                </c:pt>
                <c:pt idx="6">
                  <c:v>0</c:v>
                </c:pt>
              </c:strCache>
            </c:strRef>
          </c:cat>
          <c:val>
            <c:numRef>
              <c:f>Results!$E$16:$E$22</c:f>
              <c:numCache>
                <c:formatCode>#,##0_);\(#,##0\)</c:formatCode>
                <c:ptCount val="7"/>
                <c:pt idx="0">
                  <c:v>203775000</c:v>
                </c:pt>
                <c:pt idx="1">
                  <c:v>0</c:v>
                </c:pt>
                <c:pt idx="2">
                  <c:v>0</c:v>
                </c:pt>
                <c:pt idx="3">
                  <c:v>0</c:v>
                </c:pt>
                <c:pt idx="4">
                  <c:v>0</c:v>
                </c:pt>
                <c:pt idx="5">
                  <c:v>0</c:v>
                </c:pt>
                <c:pt idx="6">
                  <c:v>0</c:v>
                </c:pt>
              </c:numCache>
            </c:numRef>
          </c:val>
          <c:extLst>
            <c:ext xmlns:c16="http://schemas.microsoft.com/office/drawing/2014/chart" uri="{C3380CC4-5D6E-409C-BE32-E72D297353CC}">
              <c16:uniqueId val="{00000002-3D91-4A36-8959-AB2434B30BC1}"/>
            </c:ext>
          </c:extLst>
        </c:ser>
        <c:dLbls>
          <c:showLegendKey val="0"/>
          <c:showVal val="0"/>
          <c:showCatName val="0"/>
          <c:showSerName val="0"/>
          <c:showPercent val="0"/>
          <c:showBubbleSize val="0"/>
        </c:dLbls>
        <c:gapWidth val="182"/>
        <c:axId val="364585424"/>
        <c:axId val="364585816"/>
      </c:barChart>
      <c:catAx>
        <c:axId val="3645854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4585816"/>
        <c:crosses val="autoZero"/>
        <c:auto val="1"/>
        <c:lblAlgn val="ctr"/>
        <c:lblOffset val="100"/>
        <c:noMultiLvlLbl val="0"/>
      </c:catAx>
      <c:valAx>
        <c:axId val="36458581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a:t>
                </a:r>
                <a:r>
                  <a:rPr lang="en-US" baseline="0"/>
                  <a:t> number of N95 respirators required during the pandemic</a:t>
                </a:r>
                <a:endParaRPr lang="en-US"/>
              </a:p>
            </c:rich>
          </c:tx>
          <c:layout>
            <c:manualLayout>
              <c:xMode val="edge"/>
              <c:yMode val="edge"/>
              <c:x val="0.54256695983177539"/>
              <c:y val="0.8327807205917443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4585424"/>
        <c:crosses val="autoZero"/>
        <c:crossBetween val="between"/>
        <c:dispUnits>
          <c:builtInUnit val="millions"/>
          <c:dispUnitsLbl>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a:t>
            </a:r>
            <a:r>
              <a:rPr lang="en-US" baseline="0"/>
              <a:t> N95 respirators required during a pandemic</a:t>
            </a:r>
          </a:p>
          <a:p>
            <a:pPr>
              <a:defRPr/>
            </a:pPr>
            <a:r>
              <a:rPr lang="en-US"/>
              <a:t>High Pandemic Duration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9740172829273535"/>
          <c:y val="0.16210101010101013"/>
          <c:w val="0.54957682921213791"/>
          <c:h val="0.61572130756382726"/>
        </c:manualLayout>
      </c:layout>
      <c:barChart>
        <c:barDir val="bar"/>
        <c:grouping val="clustered"/>
        <c:varyColors val="0"/>
        <c:ser>
          <c:idx val="0"/>
          <c:order val="0"/>
          <c:tx>
            <c:v>Average</c:v>
          </c:tx>
          <c:spPr>
            <a:solidFill>
              <a:schemeClr val="tx1"/>
            </a:solidFill>
            <a:ln>
              <a:noFill/>
            </a:ln>
            <a:effectLst/>
          </c:spPr>
          <c:invertIfNegative val="0"/>
          <c:cat>
            <c:strRef>
              <c:f>Results!$B$16:$B$22</c:f>
              <c:strCache>
                <c:ptCount val="7"/>
                <c:pt idx="0">
                  <c:v>Community and Social Services</c:v>
                </c:pt>
                <c:pt idx="1">
                  <c:v>0</c:v>
                </c:pt>
                <c:pt idx="2">
                  <c:v>0</c:v>
                </c:pt>
                <c:pt idx="3">
                  <c:v>0</c:v>
                </c:pt>
                <c:pt idx="4">
                  <c:v>0</c:v>
                </c:pt>
                <c:pt idx="5">
                  <c:v>0</c:v>
                </c:pt>
                <c:pt idx="6">
                  <c:v>0</c:v>
                </c:pt>
              </c:strCache>
            </c:strRef>
          </c:cat>
          <c:val>
            <c:numRef>
              <c:f>Results!$F$16:$F$22</c:f>
              <c:numCache>
                <c:formatCode>#,##0_);\(#,##0\)</c:formatCode>
                <c:ptCount val="7"/>
                <c:pt idx="0">
                  <c:v>217360000</c:v>
                </c:pt>
                <c:pt idx="1">
                  <c:v>0</c:v>
                </c:pt>
                <c:pt idx="2">
                  <c:v>0</c:v>
                </c:pt>
                <c:pt idx="3">
                  <c:v>0</c:v>
                </c:pt>
                <c:pt idx="4">
                  <c:v>0</c:v>
                </c:pt>
                <c:pt idx="5">
                  <c:v>0</c:v>
                </c:pt>
                <c:pt idx="6">
                  <c:v>0</c:v>
                </c:pt>
              </c:numCache>
            </c:numRef>
          </c:val>
          <c:extLst>
            <c:ext xmlns:c16="http://schemas.microsoft.com/office/drawing/2014/chart" uri="{C3380CC4-5D6E-409C-BE32-E72D297353CC}">
              <c16:uniqueId val="{00000000-0A07-4C76-8121-83C2B7A89D06}"/>
            </c:ext>
          </c:extLst>
        </c:ser>
        <c:ser>
          <c:idx val="1"/>
          <c:order val="1"/>
          <c:tx>
            <c:v>Minimum</c:v>
          </c:tx>
          <c:spPr>
            <a:solidFill>
              <a:schemeClr val="bg2"/>
            </a:solidFill>
            <a:ln>
              <a:noFill/>
            </a:ln>
            <a:effectLst/>
          </c:spPr>
          <c:invertIfNegative val="0"/>
          <c:cat>
            <c:strRef>
              <c:f>Results!$B$16:$B$22</c:f>
              <c:strCache>
                <c:ptCount val="7"/>
                <c:pt idx="0">
                  <c:v>Community and Social Services</c:v>
                </c:pt>
                <c:pt idx="1">
                  <c:v>0</c:v>
                </c:pt>
                <c:pt idx="2">
                  <c:v>0</c:v>
                </c:pt>
                <c:pt idx="3">
                  <c:v>0</c:v>
                </c:pt>
                <c:pt idx="4">
                  <c:v>0</c:v>
                </c:pt>
                <c:pt idx="5">
                  <c:v>0</c:v>
                </c:pt>
                <c:pt idx="6">
                  <c:v>0</c:v>
                </c:pt>
              </c:strCache>
            </c:strRef>
          </c:cat>
          <c:val>
            <c:numRef>
              <c:f>Results!$G$16:$G$22</c:f>
              <c:numCache>
                <c:formatCode>#,##0_);\(#,##0\)</c:formatCode>
                <c:ptCount val="7"/>
                <c:pt idx="0">
                  <c:v>108680000</c:v>
                </c:pt>
                <c:pt idx="1">
                  <c:v>0</c:v>
                </c:pt>
                <c:pt idx="2">
                  <c:v>0</c:v>
                </c:pt>
                <c:pt idx="3">
                  <c:v>0</c:v>
                </c:pt>
                <c:pt idx="4">
                  <c:v>0</c:v>
                </c:pt>
                <c:pt idx="5">
                  <c:v>0</c:v>
                </c:pt>
                <c:pt idx="6">
                  <c:v>0</c:v>
                </c:pt>
              </c:numCache>
            </c:numRef>
          </c:val>
          <c:extLst>
            <c:ext xmlns:c16="http://schemas.microsoft.com/office/drawing/2014/chart" uri="{C3380CC4-5D6E-409C-BE32-E72D297353CC}">
              <c16:uniqueId val="{00000001-0A07-4C76-8121-83C2B7A89D06}"/>
            </c:ext>
          </c:extLst>
        </c:ser>
        <c:ser>
          <c:idx val="2"/>
          <c:order val="2"/>
          <c:tx>
            <c:v>Maximum</c:v>
          </c:tx>
          <c:spPr>
            <a:solidFill>
              <a:schemeClr val="accent3"/>
            </a:solidFill>
            <a:ln>
              <a:noFill/>
            </a:ln>
            <a:effectLst/>
          </c:spPr>
          <c:invertIfNegative val="0"/>
          <c:cat>
            <c:strRef>
              <c:f>Results!$B$16:$B$22</c:f>
              <c:strCache>
                <c:ptCount val="7"/>
                <c:pt idx="0">
                  <c:v>Community and Social Services</c:v>
                </c:pt>
                <c:pt idx="1">
                  <c:v>0</c:v>
                </c:pt>
                <c:pt idx="2">
                  <c:v>0</c:v>
                </c:pt>
                <c:pt idx="3">
                  <c:v>0</c:v>
                </c:pt>
                <c:pt idx="4">
                  <c:v>0</c:v>
                </c:pt>
                <c:pt idx="5">
                  <c:v>0</c:v>
                </c:pt>
                <c:pt idx="6">
                  <c:v>0</c:v>
                </c:pt>
              </c:strCache>
            </c:strRef>
          </c:cat>
          <c:val>
            <c:numRef>
              <c:f>Results!$H$16:$H$22</c:f>
              <c:numCache>
                <c:formatCode>#,##0_);\(#,##0\)</c:formatCode>
                <c:ptCount val="7"/>
                <c:pt idx="0">
                  <c:v>543400000</c:v>
                </c:pt>
                <c:pt idx="1">
                  <c:v>0</c:v>
                </c:pt>
                <c:pt idx="2">
                  <c:v>0</c:v>
                </c:pt>
                <c:pt idx="3">
                  <c:v>0</c:v>
                </c:pt>
                <c:pt idx="4">
                  <c:v>0</c:v>
                </c:pt>
                <c:pt idx="5">
                  <c:v>0</c:v>
                </c:pt>
                <c:pt idx="6">
                  <c:v>0</c:v>
                </c:pt>
              </c:numCache>
            </c:numRef>
          </c:val>
          <c:extLst>
            <c:ext xmlns:c16="http://schemas.microsoft.com/office/drawing/2014/chart" uri="{C3380CC4-5D6E-409C-BE32-E72D297353CC}">
              <c16:uniqueId val="{00000002-0A07-4C76-8121-83C2B7A89D06}"/>
            </c:ext>
          </c:extLst>
        </c:ser>
        <c:dLbls>
          <c:showLegendKey val="0"/>
          <c:showVal val="0"/>
          <c:showCatName val="0"/>
          <c:showSerName val="0"/>
          <c:showPercent val="0"/>
          <c:showBubbleSize val="0"/>
        </c:dLbls>
        <c:gapWidth val="182"/>
        <c:axId val="305746544"/>
        <c:axId val="364586600"/>
      </c:barChart>
      <c:catAx>
        <c:axId val="3057465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4586600"/>
        <c:crosses val="autoZero"/>
        <c:auto val="1"/>
        <c:lblAlgn val="ctr"/>
        <c:lblOffset val="100"/>
        <c:noMultiLvlLbl val="0"/>
      </c:catAx>
      <c:valAx>
        <c:axId val="3645866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a:t>
                </a:r>
                <a:r>
                  <a:rPr lang="en-US" baseline="0"/>
                  <a:t> number of N95 respirators required during the pandemic</a:t>
                </a:r>
                <a:endParaRPr lang="en-US"/>
              </a:p>
            </c:rich>
          </c:tx>
          <c:layout>
            <c:manualLayout>
              <c:xMode val="edge"/>
              <c:yMode val="edge"/>
              <c:x val="0.54256695983177539"/>
              <c:y val="0.8327807205917443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5746544"/>
        <c:crosses val="autoZero"/>
        <c:crossBetween val="between"/>
        <c:dispUnits>
          <c:builtInUnit val="millions"/>
          <c:dispUnitsLbl>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a:t>
            </a:r>
            <a:r>
              <a:rPr lang="en-US" baseline="0"/>
              <a:t> N95 respirators required during a pandemic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9740172829273535"/>
          <c:y val="0.16210101010101013"/>
          <c:w val="0.54438871697458047"/>
          <c:h val="0.55752012561768349"/>
        </c:manualLayout>
      </c:layout>
      <c:barChart>
        <c:barDir val="bar"/>
        <c:grouping val="clustered"/>
        <c:varyColors val="0"/>
        <c:ser>
          <c:idx val="0"/>
          <c:order val="0"/>
          <c:tx>
            <c:v>Average</c:v>
          </c:tx>
          <c:spPr>
            <a:solidFill>
              <a:schemeClr val="tx1"/>
            </a:solidFill>
            <a:ln>
              <a:noFill/>
            </a:ln>
            <a:effectLst/>
          </c:spPr>
          <c:invertIfNegative val="0"/>
          <c:cat>
            <c:strRef>
              <c:f>Results!$B$10:$B$12</c:f>
              <c:strCache>
                <c:ptCount val="3"/>
                <c:pt idx="0">
                  <c:v>Short Pandemic Duration</c:v>
                </c:pt>
                <c:pt idx="1">
                  <c:v>Longer Pandemic Duration</c:v>
                </c:pt>
                <c:pt idx="2">
                  <c:v>Per Waves</c:v>
                </c:pt>
              </c:strCache>
            </c:strRef>
          </c:cat>
          <c:val>
            <c:numRef>
              <c:f>Results!$C$10:$C$12</c:f>
              <c:numCache>
                <c:formatCode>#,##0_);\(#,##0\)</c:formatCode>
                <c:ptCount val="3"/>
                <c:pt idx="0">
                  <c:v>81510000</c:v>
                </c:pt>
                <c:pt idx="1">
                  <c:v>217360000</c:v>
                </c:pt>
                <c:pt idx="2">
                  <c:v>2717000</c:v>
                </c:pt>
              </c:numCache>
            </c:numRef>
          </c:val>
          <c:extLst>
            <c:ext xmlns:c16="http://schemas.microsoft.com/office/drawing/2014/chart" uri="{C3380CC4-5D6E-409C-BE32-E72D297353CC}">
              <c16:uniqueId val="{00000000-93DB-4582-BA68-0BFD94241E52}"/>
            </c:ext>
          </c:extLst>
        </c:ser>
        <c:ser>
          <c:idx val="1"/>
          <c:order val="1"/>
          <c:tx>
            <c:v>Minimum</c:v>
          </c:tx>
          <c:spPr>
            <a:solidFill>
              <a:schemeClr val="bg2"/>
            </a:solidFill>
            <a:ln>
              <a:noFill/>
            </a:ln>
            <a:effectLst/>
          </c:spPr>
          <c:invertIfNegative val="0"/>
          <c:cat>
            <c:strRef>
              <c:f>Results!$B$10:$B$12</c:f>
              <c:strCache>
                <c:ptCount val="3"/>
                <c:pt idx="0">
                  <c:v>Short Pandemic Duration</c:v>
                </c:pt>
                <c:pt idx="1">
                  <c:v>Longer Pandemic Duration</c:v>
                </c:pt>
                <c:pt idx="2">
                  <c:v>Per Waves</c:v>
                </c:pt>
              </c:strCache>
            </c:strRef>
          </c:cat>
          <c:val>
            <c:numRef>
              <c:f>Results!$D$10:$D$12</c:f>
              <c:numCache>
                <c:formatCode>#,##0_);\(#,##0\)</c:formatCode>
                <c:ptCount val="3"/>
                <c:pt idx="0">
                  <c:v>40755000</c:v>
                </c:pt>
                <c:pt idx="1">
                  <c:v>108680000</c:v>
                </c:pt>
                <c:pt idx="2">
                  <c:v>2717000</c:v>
                </c:pt>
              </c:numCache>
            </c:numRef>
          </c:val>
          <c:extLst>
            <c:ext xmlns:c16="http://schemas.microsoft.com/office/drawing/2014/chart" uri="{C3380CC4-5D6E-409C-BE32-E72D297353CC}">
              <c16:uniqueId val="{00000001-93DB-4582-BA68-0BFD94241E52}"/>
            </c:ext>
          </c:extLst>
        </c:ser>
        <c:ser>
          <c:idx val="2"/>
          <c:order val="2"/>
          <c:tx>
            <c:v>Maximum</c:v>
          </c:tx>
          <c:spPr>
            <a:solidFill>
              <a:schemeClr val="accent3"/>
            </a:solidFill>
            <a:ln>
              <a:noFill/>
            </a:ln>
            <a:effectLst/>
          </c:spPr>
          <c:invertIfNegative val="0"/>
          <c:cat>
            <c:strRef>
              <c:f>Results!$B$10:$B$12</c:f>
              <c:strCache>
                <c:ptCount val="3"/>
                <c:pt idx="0">
                  <c:v>Short Pandemic Duration</c:v>
                </c:pt>
                <c:pt idx="1">
                  <c:v>Longer Pandemic Duration</c:v>
                </c:pt>
                <c:pt idx="2">
                  <c:v>Per Waves</c:v>
                </c:pt>
              </c:strCache>
            </c:strRef>
          </c:cat>
          <c:val>
            <c:numRef>
              <c:f>Results!$E$10:$E$12</c:f>
              <c:numCache>
                <c:formatCode>#,##0_);\(#,##0\)</c:formatCode>
                <c:ptCount val="3"/>
                <c:pt idx="0">
                  <c:v>203775000</c:v>
                </c:pt>
                <c:pt idx="1">
                  <c:v>543400000</c:v>
                </c:pt>
                <c:pt idx="2">
                  <c:v>2717000</c:v>
                </c:pt>
              </c:numCache>
            </c:numRef>
          </c:val>
          <c:extLst>
            <c:ext xmlns:c16="http://schemas.microsoft.com/office/drawing/2014/chart" uri="{C3380CC4-5D6E-409C-BE32-E72D297353CC}">
              <c16:uniqueId val="{00000002-93DB-4582-BA68-0BFD94241E52}"/>
            </c:ext>
          </c:extLst>
        </c:ser>
        <c:dLbls>
          <c:showLegendKey val="0"/>
          <c:showVal val="0"/>
          <c:showCatName val="0"/>
          <c:showSerName val="0"/>
          <c:showPercent val="0"/>
          <c:showBubbleSize val="0"/>
        </c:dLbls>
        <c:gapWidth val="182"/>
        <c:axId val="364587384"/>
        <c:axId val="364587776"/>
      </c:barChart>
      <c:catAx>
        <c:axId val="3645873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4587776"/>
        <c:crosses val="autoZero"/>
        <c:auto val="1"/>
        <c:lblAlgn val="ctr"/>
        <c:lblOffset val="100"/>
        <c:noMultiLvlLbl val="0"/>
      </c:catAx>
      <c:valAx>
        <c:axId val="3645877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a:t>
                </a:r>
                <a:r>
                  <a:rPr lang="en-US" baseline="0"/>
                  <a:t> number of N95 respirators required during the pandemic</a:t>
                </a:r>
                <a:endParaRPr lang="en-US"/>
              </a:p>
            </c:rich>
          </c:tx>
          <c:layout>
            <c:manualLayout>
              <c:xMode val="edge"/>
              <c:yMode val="edge"/>
              <c:x val="0.54256695983177539"/>
              <c:y val="0.8327807205917443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4587384"/>
        <c:crosses val="autoZero"/>
        <c:crossBetween val="between"/>
        <c:dispUnits>
          <c:builtInUnit val="millions"/>
          <c:dispUnitsLbl>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List" dx="22" fmlaLink="GroupSelection_Aux!$G$11" fmlaRange="GroupSelection_Aux!$N$11:$N$14" noThreeD="1" sel="1" val="0"/>
</file>

<file path=xl/ctrlProps/ctrlProp2.xml><?xml version="1.0" encoding="utf-8"?>
<formControlPr xmlns="http://schemas.microsoft.com/office/spreadsheetml/2009/9/main" objectType="List" dx="22" fmlaLink="GroupSelection_Aux!$G$12" fmlaRange="GroupSelection_Aux!$N$11:$N$14" noThreeD="1" sel="1" val="0"/>
</file>

<file path=xl/ctrlProps/ctrlProp3.xml><?xml version="1.0" encoding="utf-8"?>
<formControlPr xmlns="http://schemas.microsoft.com/office/spreadsheetml/2009/9/main" objectType="List" dx="22" fmlaLink="GroupSelection_Aux!$G$13" fmlaRange="GroupSelection_Aux!$N$11:$N$14" noThreeD="1" sel="1" val="0"/>
</file>

<file path=xl/ctrlProps/ctrlProp4.xml><?xml version="1.0" encoding="utf-8"?>
<formControlPr xmlns="http://schemas.microsoft.com/office/spreadsheetml/2009/9/main" objectType="List" dx="22" fmlaLink="GroupSelection_Aux!$G$14" fmlaRange="GroupSelection_Aux!$N$11:$N$14" noThreeD="1" sel="1" val="0"/>
</file>

<file path=xl/ctrlProps/ctrlProp5.xml><?xml version="1.0" encoding="utf-8"?>
<formControlPr xmlns="http://schemas.microsoft.com/office/spreadsheetml/2009/9/main" objectType="List" dx="22" fmlaLink="GroupSelection_Aux!$G$15" fmlaRange="GroupSelection_Aux!$N$11:$N$14" noThreeD="1" sel="1" val="0"/>
</file>

<file path=xl/ctrlProps/ctrlProp6.xml><?xml version="1.0" encoding="utf-8"?>
<formControlPr xmlns="http://schemas.microsoft.com/office/spreadsheetml/2009/9/main" objectType="List" dx="22" fmlaLink="GroupSelection_Aux!$G$16" fmlaRange="GroupSelection_Aux!$N$11:$N$14" noThreeD="1" sel="1" val="0"/>
</file>

<file path=xl/ctrlProps/ctrlProp7.xml><?xml version="1.0" encoding="utf-8"?>
<formControlPr xmlns="http://schemas.microsoft.com/office/spreadsheetml/2009/9/main" objectType="List" dx="22" fmlaLink="GroupSelection_Aux!$G$17" fmlaRange="GroupSelection_Aux!$N$11:$N$14" noThreeD="1" sel="1" val="0"/>
</file>

<file path=xl/drawings/_rels/drawing1.xml.rels><?xml version="1.0" encoding="UTF-8" standalone="yes"?>
<Relationships xmlns="http://schemas.openxmlformats.org/package/2006/relationships"><Relationship Id="rId1" Type="http://schemas.openxmlformats.org/officeDocument/2006/relationships/hyperlink" Target="#Framework!A1"/></Relationships>
</file>

<file path=xl/drawings/_rels/drawing2.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hyperlink" Target="#'Pandemic Duration'!A1"/></Relationships>
</file>

<file path=xl/drawings/_rels/drawing3.xml.rels><?xml version="1.0" encoding="UTF-8" standalone="yes"?>
<Relationships xmlns="http://schemas.openxmlformats.org/package/2006/relationships"><Relationship Id="rId2" Type="http://schemas.openxmlformats.org/officeDocument/2006/relationships/hyperlink" Target="#Framework!A1"/><Relationship Id="rId1" Type="http://schemas.openxmlformats.org/officeDocument/2006/relationships/hyperlink" Target="#'Demographic Param'!A1"/></Relationships>
</file>

<file path=xl/drawings/_rels/drawing4.xml.rels><?xml version="1.0" encoding="UTF-8" standalone="yes"?>
<Relationships xmlns="http://schemas.openxmlformats.org/package/2006/relationships"><Relationship Id="rId2" Type="http://schemas.openxmlformats.org/officeDocument/2006/relationships/hyperlink" Target="#'Pandemic Duration'!A1"/><Relationship Id="rId1" Type="http://schemas.openxmlformats.org/officeDocument/2006/relationships/hyperlink" Target="#'Group Selection'!A1"/></Relationships>
</file>

<file path=xl/drawings/_rels/drawing5.xml.rels><?xml version="1.0" encoding="UTF-8" standalone="yes"?>
<Relationships xmlns="http://schemas.openxmlformats.org/package/2006/relationships"><Relationship Id="rId2" Type="http://schemas.openxmlformats.org/officeDocument/2006/relationships/hyperlink" Target="#'Demographic Param'!A1"/><Relationship Id="rId1" Type="http://schemas.openxmlformats.org/officeDocument/2006/relationships/hyperlink" Target="#Usage!A1"/></Relationships>
</file>

<file path=xl/drawings/_rels/drawing6.xml.rels><?xml version="1.0" encoding="UTF-8" standalone="yes"?>
<Relationships xmlns="http://schemas.openxmlformats.org/package/2006/relationships"><Relationship Id="rId2" Type="http://schemas.openxmlformats.org/officeDocument/2006/relationships/hyperlink" Target="#'Pandemic Duration'!A1"/><Relationship Id="rId1" Type="http://schemas.openxmlformats.org/officeDocument/2006/relationships/hyperlink" Target="#Pop_group2!A1"/></Relationships>
</file>

<file path=xl/drawings/_rels/drawing7.xml.rels><?xml version="1.0" encoding="UTF-8" standalone="yes"?>
<Relationships xmlns="http://schemas.openxmlformats.org/package/2006/relationships"><Relationship Id="rId2" Type="http://schemas.openxmlformats.org/officeDocument/2006/relationships/hyperlink" Target="#'Group Selection'!A1"/><Relationship Id="rId1" Type="http://schemas.openxmlformats.org/officeDocument/2006/relationships/hyperlink" Target="#Results!A1"/></Relationships>
</file>

<file path=xl/drawings/_rels/drawing8.xml.rels><?xml version="1.0" encoding="UTF-8" standalone="yes"?>
<Relationships xmlns="http://schemas.openxmlformats.org/package/2006/relationships"><Relationship Id="rId2" Type="http://schemas.openxmlformats.org/officeDocument/2006/relationships/hyperlink" Target="#Usage!A1"/><Relationship Id="rId1" Type="http://schemas.openxmlformats.org/officeDocument/2006/relationships/hyperlink" Target="#Chart!A1"/></Relationships>
</file>

<file path=xl/drawings/_rels/drawing9.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hyperlink" Target="#Results!A1"/><Relationship Id="rId4" Type="http://schemas.openxmlformats.org/officeDocument/2006/relationships/hyperlink" Target="#Sources!A1"/></Relationships>
</file>

<file path=xl/drawings/drawing1.xml><?xml version="1.0" encoding="utf-8"?>
<xdr:wsDr xmlns:xdr="http://schemas.openxmlformats.org/drawingml/2006/spreadsheetDrawing" xmlns:a="http://schemas.openxmlformats.org/drawingml/2006/main">
  <xdr:twoCellAnchor>
    <xdr:from>
      <xdr:col>1</xdr:col>
      <xdr:colOff>129540</xdr:colOff>
      <xdr:row>21</xdr:row>
      <xdr:rowOff>53340</xdr:rowOff>
    </xdr:from>
    <xdr:to>
      <xdr:col>20</xdr:col>
      <xdr:colOff>38100</xdr:colOff>
      <xdr:row>26</xdr:row>
      <xdr:rowOff>43815</xdr:rowOff>
    </xdr:to>
    <xdr:sp macro="" textlink="">
      <xdr:nvSpPr>
        <xdr:cNvPr id="3" name="Rectangle 6">
          <a:extLst>
            <a:ext uri="{FF2B5EF4-FFF2-40B4-BE49-F238E27FC236}">
              <a16:creationId xmlns:a16="http://schemas.microsoft.com/office/drawing/2014/main" id="{00000000-0008-0000-0000-000003000000}"/>
            </a:ext>
          </a:extLst>
        </xdr:cNvPr>
        <xdr:cNvSpPr>
          <a:spLocks noChangeArrowheads="1"/>
        </xdr:cNvSpPr>
      </xdr:nvSpPr>
      <xdr:spPr bwMode="auto">
        <a:xfrm>
          <a:off x="720090" y="4082415"/>
          <a:ext cx="11129010" cy="94297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wrap="square" lIns="27432" tIns="22860" rIns="0" bIns="0" anchor="ctr" upright="1"/>
        <a:lstStyle/>
        <a:p>
          <a:pPr algn="ctr" rtl="0">
            <a:defRPr sz="1000"/>
          </a:pPr>
          <a:r>
            <a:rPr lang="en-US" sz="1800" b="0" i="0" u="none" strike="noStrike" baseline="0">
              <a:solidFill>
                <a:srgbClr val="FF0000"/>
              </a:solidFill>
              <a:latin typeface="Times New Roman" panose="02020603050405020304" pitchFamily="18" charset="0"/>
              <a:ea typeface="+mn-ea"/>
              <a:cs typeface="Times New Roman" panose="02020603050405020304" pitchFamily="18" charset="0"/>
            </a:rPr>
            <a:t>Disclaimer: Authors are responsible for the methodology and content of this tool and do not necessarily represent the views of the Centers for Disease Control and Prevention (CDC)</a:t>
          </a:r>
        </a:p>
      </xdr:txBody>
    </xdr:sp>
    <xdr:clientData/>
  </xdr:twoCellAnchor>
  <xdr:twoCellAnchor>
    <xdr:from>
      <xdr:col>18</xdr:col>
      <xdr:colOff>213360</xdr:colOff>
      <xdr:row>1</xdr:row>
      <xdr:rowOff>41910</xdr:rowOff>
    </xdr:from>
    <xdr:to>
      <xdr:col>20</xdr:col>
      <xdr:colOff>0</xdr:colOff>
      <xdr:row>3</xdr:row>
      <xdr:rowOff>186690</xdr:rowOff>
    </xdr:to>
    <xdr:sp macro="" textlink="">
      <xdr:nvSpPr>
        <xdr:cNvPr id="5" name="Folded Corner 4">
          <a:hlinkClick xmlns:r="http://schemas.openxmlformats.org/officeDocument/2006/relationships" r:id="rId1"/>
          <a:extLst>
            <a:ext uri="{FF2B5EF4-FFF2-40B4-BE49-F238E27FC236}">
              <a16:creationId xmlns:a16="http://schemas.microsoft.com/office/drawing/2014/main" id="{00000000-0008-0000-0000-000005000000}"/>
            </a:ext>
          </a:extLst>
        </xdr:cNvPr>
        <xdr:cNvSpPr/>
      </xdr:nvSpPr>
      <xdr:spPr>
        <a:xfrm>
          <a:off x="10671810" y="232410"/>
          <a:ext cx="948690" cy="516255"/>
        </a:xfrm>
        <a:prstGeom prst="foldedCorner">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800"/>
            <a:t>Next</a:t>
          </a:r>
        </a:p>
      </xdr:txBody>
    </xdr:sp>
    <xdr:clientData/>
  </xdr:twoCellAnchor>
  <xdr:oneCellAnchor>
    <xdr:from>
      <xdr:col>5</xdr:col>
      <xdr:colOff>57149</xdr:colOff>
      <xdr:row>11</xdr:row>
      <xdr:rowOff>133348</xdr:rowOff>
    </xdr:from>
    <xdr:ext cx="6391275" cy="981077"/>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962274" y="2257423"/>
          <a:ext cx="6391275" cy="981077"/>
        </a:xfrm>
        <a:prstGeom prst="rect">
          <a:avLst/>
        </a:prstGeom>
        <a:solidFill>
          <a:schemeClr val="accent2"/>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1800"/>
            <a:t>Modified for N95 respirators by occupation during respiratory infectious disease pandemics application </a:t>
          </a:r>
        </a:p>
        <a:p>
          <a:pPr algn="ctr"/>
          <a:r>
            <a:rPr lang="en-US" sz="1800"/>
            <a:t>by Ethan Fechter-Leggett</a:t>
          </a:r>
          <a:r>
            <a:rPr lang="en-US" sz="1800" baseline="0"/>
            <a:t> and Kathleen Fedan</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664845</xdr:colOff>
      <xdr:row>24</xdr:row>
      <xdr:rowOff>118110</xdr:rowOff>
    </xdr:from>
    <xdr:to>
      <xdr:col>2</xdr:col>
      <xdr:colOff>1579245</xdr:colOff>
      <xdr:row>27</xdr:row>
      <xdr:rowOff>24765</xdr:rowOff>
    </xdr:to>
    <xdr:sp macro="" textlink="">
      <xdr:nvSpPr>
        <xdr:cNvPr id="2" name="Folded Corner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2731770" y="6347460"/>
          <a:ext cx="914400" cy="478155"/>
        </a:xfrm>
        <a:prstGeom prst="foldedCorner">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400"/>
            <a:t>Next</a:t>
          </a:r>
        </a:p>
      </xdr:txBody>
    </xdr:sp>
    <xdr:clientData/>
  </xdr:twoCellAnchor>
  <xdr:twoCellAnchor>
    <xdr:from>
      <xdr:col>1</xdr:col>
      <xdr:colOff>297180</xdr:colOff>
      <xdr:row>24</xdr:row>
      <xdr:rowOff>120015</xdr:rowOff>
    </xdr:from>
    <xdr:to>
      <xdr:col>1</xdr:col>
      <xdr:colOff>1135380</xdr:colOff>
      <xdr:row>26</xdr:row>
      <xdr:rowOff>186690</xdr:rowOff>
    </xdr:to>
    <xdr:sp macro="" textlink="">
      <xdr:nvSpPr>
        <xdr:cNvPr id="3" name="Folded Corner 2">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flipH="1">
          <a:off x="906780" y="6349365"/>
          <a:ext cx="838200" cy="447675"/>
        </a:xfrm>
        <a:prstGeom prst="foldedCorner">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400"/>
            <a:t>Back</a:t>
          </a:r>
          <a:endParaRPr lang="en-US" sz="3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925830</xdr:colOff>
      <xdr:row>18</xdr:row>
      <xdr:rowOff>1905</xdr:rowOff>
    </xdr:from>
    <xdr:to>
      <xdr:col>3</xdr:col>
      <xdr:colOff>1815465</xdr:colOff>
      <xdr:row>20</xdr:row>
      <xdr:rowOff>169545</xdr:rowOff>
    </xdr:to>
    <xdr:sp macro="" textlink="">
      <xdr:nvSpPr>
        <xdr:cNvPr id="2" name="Folded Corner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2754630" y="3478530"/>
          <a:ext cx="889635" cy="548640"/>
        </a:xfrm>
        <a:prstGeom prst="foldedCorner">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800"/>
            <a:t>Next</a:t>
          </a:r>
        </a:p>
      </xdr:txBody>
    </xdr:sp>
    <xdr:clientData/>
  </xdr:twoCellAnchor>
  <xdr:twoCellAnchor>
    <xdr:from>
      <xdr:col>1</xdr:col>
      <xdr:colOff>367665</xdr:colOff>
      <xdr:row>18</xdr:row>
      <xdr:rowOff>5715</xdr:rowOff>
    </xdr:from>
    <xdr:to>
      <xdr:col>3</xdr:col>
      <xdr:colOff>91440</xdr:colOff>
      <xdr:row>20</xdr:row>
      <xdr:rowOff>150495</xdr:rowOff>
    </xdr:to>
    <xdr:sp macro="" textlink="">
      <xdr:nvSpPr>
        <xdr:cNvPr id="3" name="Folded Corner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flipH="1">
          <a:off x="977265" y="3482340"/>
          <a:ext cx="942975" cy="525780"/>
        </a:xfrm>
        <a:prstGeom prst="foldedCorner">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800"/>
            <a:t>Back</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1154430</xdr:colOff>
      <xdr:row>24</xdr:row>
      <xdr:rowOff>11430</xdr:rowOff>
    </xdr:from>
    <xdr:to>
      <xdr:col>1</xdr:col>
      <xdr:colOff>2068830</xdr:colOff>
      <xdr:row>32</xdr:row>
      <xdr:rowOff>179070</xdr:rowOff>
    </xdr:to>
    <xdr:sp macro="" textlink="">
      <xdr:nvSpPr>
        <xdr:cNvPr id="2" name="Folded Corner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1764030" y="5326380"/>
          <a:ext cx="914400" cy="548640"/>
        </a:xfrm>
        <a:prstGeom prst="foldedCorner">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800"/>
            <a:t>Next</a:t>
          </a:r>
        </a:p>
      </xdr:txBody>
    </xdr:sp>
    <xdr:clientData/>
  </xdr:twoCellAnchor>
  <xdr:twoCellAnchor>
    <xdr:from>
      <xdr:col>1</xdr:col>
      <xdr:colOff>26670</xdr:colOff>
      <xdr:row>24</xdr:row>
      <xdr:rowOff>5715</xdr:rowOff>
    </xdr:from>
    <xdr:to>
      <xdr:col>1</xdr:col>
      <xdr:colOff>952500</xdr:colOff>
      <xdr:row>32</xdr:row>
      <xdr:rowOff>150495</xdr:rowOff>
    </xdr:to>
    <xdr:sp macro="" textlink="">
      <xdr:nvSpPr>
        <xdr:cNvPr id="3" name="Folded Corner 2">
          <a:hlinkClick xmlns:r="http://schemas.openxmlformats.org/officeDocument/2006/relationships" r:id="rId2"/>
          <a:extLst>
            <a:ext uri="{FF2B5EF4-FFF2-40B4-BE49-F238E27FC236}">
              <a16:creationId xmlns:a16="http://schemas.microsoft.com/office/drawing/2014/main" id="{00000000-0008-0000-0300-000003000000}"/>
            </a:ext>
          </a:extLst>
        </xdr:cNvPr>
        <xdr:cNvSpPr/>
      </xdr:nvSpPr>
      <xdr:spPr>
        <a:xfrm flipH="1">
          <a:off x="636270" y="5130165"/>
          <a:ext cx="925830" cy="525780"/>
        </a:xfrm>
        <a:prstGeom prst="foldedCorner">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800"/>
            <a:t>Back</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1123950</xdr:colOff>
      <xdr:row>22</xdr:row>
      <xdr:rowOff>59055</xdr:rowOff>
    </xdr:from>
    <xdr:to>
      <xdr:col>1</xdr:col>
      <xdr:colOff>2038350</xdr:colOff>
      <xdr:row>25</xdr:row>
      <xdr:rowOff>36195</xdr:rowOff>
    </xdr:to>
    <xdr:sp macro="" textlink="">
      <xdr:nvSpPr>
        <xdr:cNvPr id="2" name="Folded Corner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1733550" y="3488055"/>
          <a:ext cx="914400" cy="548640"/>
        </a:xfrm>
        <a:prstGeom prst="foldedCorner">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800"/>
            <a:t>Next</a:t>
          </a:r>
        </a:p>
      </xdr:txBody>
    </xdr:sp>
    <xdr:clientData/>
  </xdr:twoCellAnchor>
  <xdr:twoCellAnchor>
    <xdr:from>
      <xdr:col>1</xdr:col>
      <xdr:colOff>22859</xdr:colOff>
      <xdr:row>22</xdr:row>
      <xdr:rowOff>62865</xdr:rowOff>
    </xdr:from>
    <xdr:to>
      <xdr:col>1</xdr:col>
      <xdr:colOff>952499</xdr:colOff>
      <xdr:row>25</xdr:row>
      <xdr:rowOff>17145</xdr:rowOff>
    </xdr:to>
    <xdr:sp macro="" textlink="">
      <xdr:nvSpPr>
        <xdr:cNvPr id="3" name="Folded Corner 2">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flipH="1">
          <a:off x="632459" y="3491865"/>
          <a:ext cx="929640" cy="525780"/>
        </a:xfrm>
        <a:prstGeom prst="foldedCorner">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800"/>
            <a:t>Backk</a:t>
          </a:r>
        </a:p>
      </xdr:txBody>
    </xdr:sp>
    <xdr:clientData/>
  </xdr:twoCellAnchor>
  <mc:AlternateContent xmlns:mc="http://schemas.openxmlformats.org/markup-compatibility/2006">
    <mc:Choice xmlns:a14="http://schemas.microsoft.com/office/drawing/2010/main" Requires="a14">
      <xdr:twoCellAnchor editAs="oneCell">
        <xdr:from>
          <xdr:col>2</xdr:col>
          <xdr:colOff>171450</xdr:colOff>
          <xdr:row>10</xdr:row>
          <xdr:rowOff>76200</xdr:rowOff>
        </xdr:from>
        <xdr:to>
          <xdr:col>3</xdr:col>
          <xdr:colOff>2962275</xdr:colOff>
          <xdr:row>10</xdr:row>
          <xdr:rowOff>609600</xdr:rowOff>
        </xdr:to>
        <xdr:sp macro="" textlink="">
          <xdr:nvSpPr>
            <xdr:cNvPr id="5122" name="List Box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11</xdr:row>
          <xdr:rowOff>76200</xdr:rowOff>
        </xdr:from>
        <xdr:to>
          <xdr:col>3</xdr:col>
          <xdr:colOff>2962275</xdr:colOff>
          <xdr:row>11</xdr:row>
          <xdr:rowOff>609600</xdr:rowOff>
        </xdr:to>
        <xdr:sp macro="" textlink="">
          <xdr:nvSpPr>
            <xdr:cNvPr id="5123" name="List Box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12</xdr:row>
          <xdr:rowOff>76200</xdr:rowOff>
        </xdr:from>
        <xdr:to>
          <xdr:col>3</xdr:col>
          <xdr:colOff>2952750</xdr:colOff>
          <xdr:row>12</xdr:row>
          <xdr:rowOff>609600</xdr:rowOff>
        </xdr:to>
        <xdr:sp macro="" textlink="">
          <xdr:nvSpPr>
            <xdr:cNvPr id="5124" name="List Box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13</xdr:row>
          <xdr:rowOff>76200</xdr:rowOff>
        </xdr:from>
        <xdr:to>
          <xdr:col>3</xdr:col>
          <xdr:colOff>2952750</xdr:colOff>
          <xdr:row>13</xdr:row>
          <xdr:rowOff>609600</xdr:rowOff>
        </xdr:to>
        <xdr:sp macro="" textlink="">
          <xdr:nvSpPr>
            <xdr:cNvPr id="5125" name="List Box 5"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14</xdr:row>
          <xdr:rowOff>76200</xdr:rowOff>
        </xdr:from>
        <xdr:to>
          <xdr:col>3</xdr:col>
          <xdr:colOff>2952750</xdr:colOff>
          <xdr:row>14</xdr:row>
          <xdr:rowOff>609600</xdr:rowOff>
        </xdr:to>
        <xdr:sp macro="" textlink="">
          <xdr:nvSpPr>
            <xdr:cNvPr id="5126" name="List Box 6" hidden="1">
              <a:extLst>
                <a:ext uri="{63B3BB69-23CF-44E3-9099-C40C66FF867C}">
                  <a14:compatExt spid="_x0000_s5126"/>
                </a:ext>
                <a:ext uri="{FF2B5EF4-FFF2-40B4-BE49-F238E27FC236}">
                  <a16:creationId xmlns:a16="http://schemas.microsoft.com/office/drawing/2014/main" id="{00000000-0008-0000-0400-000006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15</xdr:row>
          <xdr:rowOff>76200</xdr:rowOff>
        </xdr:from>
        <xdr:to>
          <xdr:col>3</xdr:col>
          <xdr:colOff>2962275</xdr:colOff>
          <xdr:row>15</xdr:row>
          <xdr:rowOff>609600</xdr:rowOff>
        </xdr:to>
        <xdr:sp macro="" textlink="">
          <xdr:nvSpPr>
            <xdr:cNvPr id="5127" name="List Box 7" hidden="1">
              <a:extLst>
                <a:ext uri="{63B3BB69-23CF-44E3-9099-C40C66FF867C}">
                  <a14:compatExt spid="_x0000_s5127"/>
                </a:ext>
                <a:ext uri="{FF2B5EF4-FFF2-40B4-BE49-F238E27FC236}">
                  <a16:creationId xmlns:a16="http://schemas.microsoft.com/office/drawing/2014/main" id="{00000000-0008-0000-0400-000007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16</xdr:row>
          <xdr:rowOff>76200</xdr:rowOff>
        </xdr:from>
        <xdr:to>
          <xdr:col>3</xdr:col>
          <xdr:colOff>2962275</xdr:colOff>
          <xdr:row>16</xdr:row>
          <xdr:rowOff>609600</xdr:rowOff>
        </xdr:to>
        <xdr:sp macro="" textlink="">
          <xdr:nvSpPr>
            <xdr:cNvPr id="5128" name="List Box 8" hidden="1">
              <a:extLst>
                <a:ext uri="{63B3BB69-23CF-44E3-9099-C40C66FF867C}">
                  <a14:compatExt spid="_x0000_s5128"/>
                </a:ext>
                <a:ext uri="{FF2B5EF4-FFF2-40B4-BE49-F238E27FC236}">
                  <a16:creationId xmlns:a16="http://schemas.microsoft.com/office/drawing/2014/main" id="{00000000-0008-0000-0400-000008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xdr:col>
      <xdr:colOff>190500</xdr:colOff>
      <xdr:row>10</xdr:row>
      <xdr:rowOff>104776</xdr:rowOff>
    </xdr:from>
    <xdr:to>
      <xdr:col>6</xdr:col>
      <xdr:colOff>571500</xdr:colOff>
      <xdr:row>11</xdr:row>
      <xdr:rowOff>628650</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10515600" y="2200276"/>
          <a:ext cx="4800600" cy="11620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tx2"/>
              </a:solidFill>
            </a:rPr>
            <a:t>Note:</a:t>
          </a:r>
        </a:p>
        <a:p>
          <a:r>
            <a:rPr lang="en-US" sz="1100" b="1">
              <a:solidFill>
                <a:schemeClr val="tx2"/>
              </a:solidFill>
            </a:rPr>
            <a:t>"BOTH Working in Close Physical Proximity to Others </a:t>
          </a:r>
          <a:r>
            <a:rPr lang="en-US" sz="1100" b="1" baseline="0">
              <a:solidFill>
                <a:schemeClr val="tx2"/>
              </a:solidFill>
            </a:rPr>
            <a:t>AND ALSO Working Mostly Indoors" selects workers who </a:t>
          </a:r>
          <a:r>
            <a:rPr lang="en-US" sz="1100" b="1">
              <a:solidFill>
                <a:schemeClr val="tx2"/>
              </a:solidFill>
            </a:rPr>
            <a:t>fall under BOTH conditions (i.e., workers who work in close physical</a:t>
          </a:r>
          <a:r>
            <a:rPr lang="en-US" sz="1100" b="1" baseline="0">
              <a:solidFill>
                <a:schemeClr val="tx2"/>
              </a:solidFill>
            </a:rPr>
            <a:t> proximity to others</a:t>
          </a:r>
          <a:r>
            <a:rPr lang="en-US" sz="1100" b="1">
              <a:solidFill>
                <a:schemeClr val="tx2"/>
              </a:solidFill>
            </a:rPr>
            <a:t> AND who ALSO work mostly indoors). Multiplicative</a:t>
          </a:r>
          <a:r>
            <a:rPr lang="en-US" sz="1100" b="1" baseline="0">
              <a:solidFill>
                <a:schemeClr val="tx2"/>
              </a:solidFill>
            </a:rPr>
            <a:t> formula a</a:t>
          </a:r>
          <a:r>
            <a:rPr lang="en-US" sz="1100" b="1">
              <a:solidFill>
                <a:schemeClr val="tx2"/>
              </a:solidFill>
            </a:rPr>
            <a:t>ssumes close physical proximity is evenly distributed among working mostly indoors and vice versa.</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1154430</xdr:colOff>
      <xdr:row>22</xdr:row>
      <xdr:rowOff>11430</xdr:rowOff>
    </xdr:from>
    <xdr:to>
      <xdr:col>1</xdr:col>
      <xdr:colOff>2068830</xdr:colOff>
      <xdr:row>30</xdr:row>
      <xdr:rowOff>179070</xdr:rowOff>
    </xdr:to>
    <xdr:sp macro="" textlink="">
      <xdr:nvSpPr>
        <xdr:cNvPr id="2" name="Folded Corner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1764030" y="4373880"/>
          <a:ext cx="914400" cy="548640"/>
        </a:xfrm>
        <a:prstGeom prst="foldedCorner">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800"/>
            <a:t>Next</a:t>
          </a:r>
        </a:p>
      </xdr:txBody>
    </xdr:sp>
    <xdr:clientData/>
  </xdr:twoCellAnchor>
  <xdr:twoCellAnchor>
    <xdr:from>
      <xdr:col>1</xdr:col>
      <xdr:colOff>26670</xdr:colOff>
      <xdr:row>22</xdr:row>
      <xdr:rowOff>5715</xdr:rowOff>
    </xdr:from>
    <xdr:to>
      <xdr:col>1</xdr:col>
      <xdr:colOff>952500</xdr:colOff>
      <xdr:row>30</xdr:row>
      <xdr:rowOff>150495</xdr:rowOff>
    </xdr:to>
    <xdr:sp macro="" textlink="">
      <xdr:nvSpPr>
        <xdr:cNvPr id="3" name="Folded Corner 2">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flipH="1">
          <a:off x="636270" y="4368165"/>
          <a:ext cx="925830" cy="525780"/>
        </a:xfrm>
        <a:prstGeom prst="foldedCorner">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800"/>
            <a:t>Back</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1034415</xdr:colOff>
      <xdr:row>21</xdr:row>
      <xdr:rowOff>131445</xdr:rowOff>
    </xdr:from>
    <xdr:to>
      <xdr:col>1</xdr:col>
      <xdr:colOff>1899285</xdr:colOff>
      <xdr:row>24</xdr:row>
      <xdr:rowOff>108585</xdr:rowOff>
    </xdr:to>
    <xdr:sp macro="" textlink="">
      <xdr:nvSpPr>
        <xdr:cNvPr id="2" name="Folded Corner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1644015" y="5694045"/>
          <a:ext cx="864870" cy="548640"/>
        </a:xfrm>
        <a:prstGeom prst="foldedCorner">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800"/>
            <a:t>Next</a:t>
          </a:r>
        </a:p>
      </xdr:txBody>
    </xdr:sp>
    <xdr:clientData/>
  </xdr:twoCellAnchor>
  <xdr:twoCellAnchor>
    <xdr:from>
      <xdr:col>0</xdr:col>
      <xdr:colOff>531494</xdr:colOff>
      <xdr:row>21</xdr:row>
      <xdr:rowOff>133350</xdr:rowOff>
    </xdr:from>
    <xdr:to>
      <xdr:col>1</xdr:col>
      <xdr:colOff>876299</xdr:colOff>
      <xdr:row>24</xdr:row>
      <xdr:rowOff>80010</xdr:rowOff>
    </xdr:to>
    <xdr:sp macro="" textlink="">
      <xdr:nvSpPr>
        <xdr:cNvPr id="3" name="Folded Corner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flipH="1">
          <a:off x="531494" y="5695950"/>
          <a:ext cx="954405" cy="518160"/>
        </a:xfrm>
        <a:prstGeom prst="foldedCorner">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800"/>
            <a:t>Backk</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1150620</xdr:colOff>
      <xdr:row>23</xdr:row>
      <xdr:rowOff>57150</xdr:rowOff>
    </xdr:from>
    <xdr:to>
      <xdr:col>1</xdr:col>
      <xdr:colOff>2065020</xdr:colOff>
      <xdr:row>26</xdr:row>
      <xdr:rowOff>26670</xdr:rowOff>
    </xdr:to>
    <xdr:sp macro="" textlink="">
      <xdr:nvSpPr>
        <xdr:cNvPr id="2" name="Folded Corner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1760220" y="6534150"/>
          <a:ext cx="914400" cy="541020"/>
        </a:xfrm>
        <a:prstGeom prst="foldedCorner">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800"/>
            <a:t>Next</a:t>
          </a:r>
        </a:p>
      </xdr:txBody>
    </xdr:sp>
    <xdr:clientData/>
  </xdr:twoCellAnchor>
  <xdr:twoCellAnchor>
    <xdr:from>
      <xdr:col>1</xdr:col>
      <xdr:colOff>19050</xdr:colOff>
      <xdr:row>23</xdr:row>
      <xdr:rowOff>70485</xdr:rowOff>
    </xdr:from>
    <xdr:to>
      <xdr:col>1</xdr:col>
      <xdr:colOff>986790</xdr:colOff>
      <xdr:row>26</xdr:row>
      <xdr:rowOff>17145</xdr:rowOff>
    </xdr:to>
    <xdr:sp macro="" textlink="">
      <xdr:nvSpPr>
        <xdr:cNvPr id="3" name="Folded Corner 2">
          <a:hlinkClick xmlns:r="http://schemas.openxmlformats.org/officeDocument/2006/relationships" r:id="rId2"/>
          <a:extLst>
            <a:ext uri="{FF2B5EF4-FFF2-40B4-BE49-F238E27FC236}">
              <a16:creationId xmlns:a16="http://schemas.microsoft.com/office/drawing/2014/main" id="{00000000-0008-0000-0700-000003000000}"/>
            </a:ext>
          </a:extLst>
        </xdr:cNvPr>
        <xdr:cNvSpPr/>
      </xdr:nvSpPr>
      <xdr:spPr>
        <a:xfrm flipH="1">
          <a:off x="628650" y="6547485"/>
          <a:ext cx="967740" cy="518160"/>
        </a:xfrm>
        <a:prstGeom prst="foldedCorner">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800"/>
            <a:t>Back</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352425</xdr:colOff>
      <xdr:row>17</xdr:row>
      <xdr:rowOff>190499</xdr:rowOff>
    </xdr:from>
    <xdr:to>
      <xdr:col>18</xdr:col>
      <xdr:colOff>85725</xdr:colOff>
      <xdr:row>42</xdr:row>
      <xdr:rowOff>142874</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361949</xdr:colOff>
      <xdr:row>43</xdr:row>
      <xdr:rowOff>180975</xdr:rowOff>
    </xdr:from>
    <xdr:to>
      <xdr:col>18</xdr:col>
      <xdr:colOff>161924</xdr:colOff>
      <xdr:row>72</xdr:row>
      <xdr:rowOff>28575</xdr:rowOff>
    </xdr:to>
    <xdr:graphicFrame macro="">
      <xdr:nvGraphicFramePr>
        <xdr:cNvPr id="3" name="Chart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361950</xdr:colOff>
      <xdr:row>4</xdr:row>
      <xdr:rowOff>161925</xdr:rowOff>
    </xdr:from>
    <xdr:to>
      <xdr:col>18</xdr:col>
      <xdr:colOff>114300</xdr:colOff>
      <xdr:row>17</xdr:row>
      <xdr:rowOff>85724</xdr:rowOff>
    </xdr:to>
    <xdr:graphicFrame macro="">
      <xdr:nvGraphicFramePr>
        <xdr:cNvPr id="4" name="Chart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7620</xdr:colOff>
      <xdr:row>72</xdr:row>
      <xdr:rowOff>142875</xdr:rowOff>
    </xdr:from>
    <xdr:to>
      <xdr:col>5</xdr:col>
      <xdr:colOff>293370</xdr:colOff>
      <xdr:row>75</xdr:row>
      <xdr:rowOff>112395</xdr:rowOff>
    </xdr:to>
    <xdr:sp macro="" textlink="">
      <xdr:nvSpPr>
        <xdr:cNvPr id="5" name="Folded Corner 4">
          <a:hlinkClick xmlns:r="http://schemas.openxmlformats.org/officeDocument/2006/relationships" r:id="rId4"/>
          <a:extLst>
            <a:ext uri="{FF2B5EF4-FFF2-40B4-BE49-F238E27FC236}">
              <a16:creationId xmlns:a16="http://schemas.microsoft.com/office/drawing/2014/main" id="{00000000-0008-0000-0800-000005000000}"/>
            </a:ext>
          </a:extLst>
        </xdr:cNvPr>
        <xdr:cNvSpPr/>
      </xdr:nvSpPr>
      <xdr:spPr>
        <a:xfrm>
          <a:off x="2369820" y="13858875"/>
          <a:ext cx="876300" cy="541020"/>
        </a:xfrm>
        <a:prstGeom prst="foldedCorner">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800"/>
            <a:t>Next</a:t>
          </a:r>
        </a:p>
      </xdr:txBody>
    </xdr:sp>
    <xdr:clientData/>
  </xdr:twoCellAnchor>
  <xdr:twoCellAnchor>
    <xdr:from>
      <xdr:col>1</xdr:col>
      <xdr:colOff>504825</xdr:colOff>
      <xdr:row>72</xdr:row>
      <xdr:rowOff>137160</xdr:rowOff>
    </xdr:from>
    <xdr:to>
      <xdr:col>3</xdr:col>
      <xdr:colOff>272415</xdr:colOff>
      <xdr:row>75</xdr:row>
      <xdr:rowOff>83820</xdr:rowOff>
    </xdr:to>
    <xdr:sp macro="" textlink="">
      <xdr:nvSpPr>
        <xdr:cNvPr id="6" name="Folded Corner 5">
          <a:hlinkClick xmlns:r="http://schemas.openxmlformats.org/officeDocument/2006/relationships" r:id="rId5"/>
          <a:extLst>
            <a:ext uri="{FF2B5EF4-FFF2-40B4-BE49-F238E27FC236}">
              <a16:creationId xmlns:a16="http://schemas.microsoft.com/office/drawing/2014/main" id="{00000000-0008-0000-0800-000006000000}"/>
            </a:ext>
          </a:extLst>
        </xdr:cNvPr>
        <xdr:cNvSpPr/>
      </xdr:nvSpPr>
      <xdr:spPr>
        <a:xfrm flipH="1">
          <a:off x="1095375" y="13853160"/>
          <a:ext cx="948690" cy="518160"/>
        </a:xfrm>
        <a:prstGeom prst="foldedCorner">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800"/>
            <a:t>Back</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onetonline.org/" TargetMode="External"/><Relationship Id="rId2" Type="http://schemas.openxmlformats.org/officeDocument/2006/relationships/hyperlink" Target="https://www.cdc.gov/niosh/topics/coding/essentialworkers/default.html" TargetMode="External"/><Relationship Id="rId1" Type="http://schemas.openxmlformats.org/officeDocument/2006/relationships/hyperlink" Target="https://www.cisa.gov/publication/guidance-essential-critical-infrastructure-workforce" TargetMode="External"/><Relationship Id="rId6" Type="http://schemas.openxmlformats.org/officeDocument/2006/relationships/printerSettings" Target="../printerSettings/printerSettings10.bin"/><Relationship Id="rId5" Type="http://schemas.openxmlformats.org/officeDocument/2006/relationships/hyperlink" Target="https://journals.sagepub.com/doi/10.1177/0033354921996688" TargetMode="External"/><Relationship Id="rId4" Type="http://schemas.openxmlformats.org/officeDocument/2006/relationships/hyperlink" Target="https://www.bls.gov/cps/cps_aa2019.ht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2060"/>
    <pageSetUpPr fitToPage="1"/>
  </sheetPr>
  <dimension ref="B2:U37"/>
  <sheetViews>
    <sheetView tabSelected="1" zoomScaleNormal="100" workbookViewId="0">
      <selection activeCell="Z11" sqref="Z11"/>
    </sheetView>
  </sheetViews>
  <sheetFormatPr defaultColWidth="8.7109375" defaultRowHeight="15" x14ac:dyDescent="0.25"/>
  <cols>
    <col min="1" max="16384" width="8.7109375" style="7"/>
  </cols>
  <sheetData>
    <row r="2" spans="2:21" ht="14.25" customHeight="1" x14ac:dyDescent="0.25">
      <c r="B2" s="171" t="s">
        <v>146</v>
      </c>
      <c r="C2" s="171"/>
      <c r="D2" s="171"/>
      <c r="E2" s="171"/>
      <c r="F2" s="171"/>
      <c r="G2" s="171"/>
      <c r="H2" s="171"/>
      <c r="I2" s="171"/>
      <c r="J2" s="171"/>
      <c r="K2" s="171"/>
      <c r="L2" s="171"/>
      <c r="M2" s="171"/>
      <c r="N2" s="171"/>
      <c r="O2" s="171"/>
      <c r="P2" s="171"/>
      <c r="Q2" s="171"/>
      <c r="R2" s="171"/>
    </row>
    <row r="3" spans="2:21" ht="15.6" customHeight="1" x14ac:dyDescent="0.25">
      <c r="B3" s="171"/>
      <c r="C3" s="171"/>
      <c r="D3" s="171"/>
      <c r="E3" s="171"/>
      <c r="F3" s="171"/>
      <c r="G3" s="171"/>
      <c r="H3" s="171"/>
      <c r="I3" s="171"/>
      <c r="J3" s="171"/>
      <c r="K3" s="171"/>
      <c r="L3" s="171"/>
      <c r="M3" s="171"/>
      <c r="N3" s="171"/>
      <c r="O3" s="171"/>
      <c r="P3" s="171"/>
      <c r="Q3" s="171"/>
      <c r="R3" s="171"/>
    </row>
    <row r="4" spans="2:21" ht="15" customHeight="1" x14ac:dyDescent="0.25">
      <c r="B4" s="171"/>
      <c r="C4" s="171"/>
      <c r="D4" s="171"/>
      <c r="E4" s="171"/>
      <c r="F4" s="171"/>
      <c r="G4" s="171"/>
      <c r="H4" s="171"/>
      <c r="I4" s="171"/>
      <c r="J4" s="171"/>
      <c r="K4" s="171"/>
      <c r="L4" s="171"/>
      <c r="M4" s="171"/>
      <c r="N4" s="171"/>
      <c r="O4" s="171"/>
      <c r="P4" s="171"/>
      <c r="Q4" s="171"/>
      <c r="R4" s="171"/>
    </row>
    <row r="7" spans="2:21" ht="15.6" customHeight="1" x14ac:dyDescent="0.25">
      <c r="G7" s="126" t="s">
        <v>147</v>
      </c>
      <c r="H7" s="127"/>
      <c r="I7" s="127"/>
      <c r="J7" s="127"/>
      <c r="K7" s="127"/>
      <c r="L7" s="127"/>
      <c r="M7" s="127"/>
      <c r="N7" s="127"/>
      <c r="O7" s="127"/>
      <c r="T7" s="111"/>
      <c r="U7" s="112"/>
    </row>
    <row r="8" spans="2:21" ht="15.6" customHeight="1" x14ac:dyDescent="0.25">
      <c r="G8" s="127"/>
      <c r="H8" s="127"/>
      <c r="I8" s="127"/>
      <c r="J8" s="127"/>
      <c r="K8" s="127"/>
      <c r="L8" s="127"/>
      <c r="M8" s="127"/>
      <c r="N8" s="127"/>
      <c r="O8" s="127"/>
      <c r="T8" s="112"/>
      <c r="U8" s="112"/>
    </row>
    <row r="9" spans="2:21" ht="18.600000000000001" customHeight="1" x14ac:dyDescent="0.25">
      <c r="G9" s="127"/>
      <c r="H9" s="127"/>
      <c r="I9" s="127"/>
      <c r="J9" s="127"/>
      <c r="K9" s="127"/>
      <c r="L9" s="127"/>
      <c r="M9" s="127"/>
      <c r="N9" s="127"/>
      <c r="O9" s="127"/>
      <c r="T9" s="112"/>
      <c r="U9" s="112"/>
    </row>
    <row r="10" spans="2:21" ht="15.6" customHeight="1" x14ac:dyDescent="0.25">
      <c r="G10" s="127"/>
      <c r="H10" s="127"/>
      <c r="I10" s="127"/>
      <c r="J10" s="127"/>
      <c r="K10" s="127"/>
      <c r="L10" s="127"/>
      <c r="M10" s="127"/>
      <c r="N10" s="127"/>
      <c r="O10" s="127"/>
      <c r="T10" s="112"/>
      <c r="U10" s="112"/>
    </row>
    <row r="11" spans="2:21" ht="15" customHeight="1" x14ac:dyDescent="0.25">
      <c r="G11" s="127"/>
      <c r="H11" s="127"/>
      <c r="I11" s="127"/>
      <c r="J11" s="127"/>
      <c r="K11" s="127"/>
      <c r="L11" s="127"/>
      <c r="M11" s="127"/>
      <c r="N11" s="127"/>
      <c r="O11" s="127"/>
      <c r="T11" s="112"/>
      <c r="U11" s="112"/>
    </row>
    <row r="16" spans="2:21" ht="28.5" customHeight="1" x14ac:dyDescent="0.25"/>
    <row r="17" spans="2:17" ht="27" customHeight="1" x14ac:dyDescent="0.35">
      <c r="F17" s="125" t="s">
        <v>27</v>
      </c>
      <c r="G17" s="125"/>
      <c r="H17" s="125"/>
      <c r="I17" s="125"/>
      <c r="J17" s="125"/>
      <c r="K17" s="125"/>
      <c r="L17" s="125"/>
      <c r="M17" s="125"/>
      <c r="N17" s="125"/>
      <c r="O17" s="125"/>
      <c r="P17" s="125"/>
    </row>
    <row r="19" spans="2:17" ht="15.6" customHeight="1" x14ac:dyDescent="0.35">
      <c r="J19" s="8" t="s">
        <v>107</v>
      </c>
      <c r="K19" s="8"/>
    </row>
    <row r="31" spans="2:17" ht="21" x14ac:dyDescent="0.35">
      <c r="B31" s="8"/>
      <c r="J31" s="8"/>
      <c r="K31" s="8"/>
      <c r="L31" s="8"/>
      <c r="M31" s="8"/>
      <c r="N31" s="8"/>
    </row>
    <row r="32" spans="2:17" ht="15.6" customHeight="1" x14ac:dyDescent="0.35">
      <c r="B32" s="8"/>
      <c r="C32" s="8"/>
      <c r="D32" s="8"/>
      <c r="E32" s="8"/>
      <c r="F32" s="8"/>
      <c r="G32" s="8"/>
      <c r="H32" s="8"/>
      <c r="I32" s="8"/>
      <c r="J32" s="8"/>
      <c r="K32" s="8"/>
      <c r="L32" s="8"/>
      <c r="M32" s="8"/>
      <c r="N32" s="8"/>
      <c r="O32" s="8"/>
      <c r="P32" s="8"/>
      <c r="Q32" s="8"/>
    </row>
    <row r="33" spans="2:17" ht="9" customHeight="1" x14ac:dyDescent="0.35">
      <c r="B33" s="9"/>
      <c r="C33" s="9"/>
      <c r="D33" s="9"/>
      <c r="E33" s="9"/>
      <c r="F33" s="9"/>
      <c r="G33" s="9"/>
      <c r="H33" s="9"/>
      <c r="I33" s="9"/>
      <c r="J33" s="9"/>
      <c r="K33" s="9"/>
      <c r="L33" s="9"/>
      <c r="M33" s="9"/>
      <c r="N33" s="9"/>
      <c r="O33" s="9"/>
      <c r="P33" s="9"/>
      <c r="Q33" s="9"/>
    </row>
    <row r="34" spans="2:17" ht="15.75" x14ac:dyDescent="0.25">
      <c r="B34" s="10"/>
      <c r="C34" s="10"/>
      <c r="D34" s="10"/>
      <c r="E34" s="10"/>
      <c r="F34" s="10"/>
      <c r="G34" s="10"/>
      <c r="H34" s="10"/>
      <c r="I34" s="10"/>
      <c r="J34" s="10"/>
      <c r="K34" s="10"/>
      <c r="L34" s="10"/>
      <c r="M34" s="10"/>
      <c r="N34" s="10"/>
      <c r="O34" s="10"/>
      <c r="P34" s="10"/>
      <c r="Q34" s="10"/>
    </row>
    <row r="35" spans="2:17" ht="15.6" customHeight="1" x14ac:dyDescent="0.25">
      <c r="B35" s="11"/>
      <c r="C35" s="11"/>
      <c r="D35" s="11"/>
      <c r="E35" s="11"/>
      <c r="F35" s="11"/>
      <c r="G35" s="11"/>
      <c r="H35" s="11"/>
      <c r="I35" s="11"/>
      <c r="J35" s="11"/>
      <c r="K35" s="11"/>
      <c r="L35" s="11"/>
      <c r="M35" s="11"/>
      <c r="N35" s="11"/>
      <c r="O35" s="11"/>
      <c r="P35" s="11"/>
      <c r="Q35" s="11"/>
    </row>
    <row r="36" spans="2:17" ht="15.6" customHeight="1" x14ac:dyDescent="0.25">
      <c r="B36" s="11"/>
      <c r="C36" s="11"/>
      <c r="D36" s="11"/>
      <c r="E36" s="11"/>
      <c r="F36" s="11"/>
      <c r="G36" s="11"/>
      <c r="H36" s="11"/>
      <c r="I36" s="11"/>
      <c r="J36" s="11"/>
      <c r="K36" s="11"/>
      <c r="L36" s="11"/>
      <c r="M36" s="11"/>
      <c r="N36" s="11"/>
      <c r="O36" s="11"/>
      <c r="P36" s="11"/>
      <c r="Q36" s="11"/>
    </row>
    <row r="37" spans="2:17" ht="15.6" customHeight="1" x14ac:dyDescent="0.25">
      <c r="B37" s="11"/>
      <c r="C37" s="11"/>
      <c r="D37" s="11"/>
      <c r="E37" s="11"/>
      <c r="F37" s="11"/>
      <c r="G37" s="11"/>
      <c r="H37" s="11"/>
      <c r="I37" s="11"/>
      <c r="J37" s="11"/>
      <c r="K37" s="11"/>
      <c r="L37" s="11"/>
      <c r="M37" s="11"/>
      <c r="N37" s="11"/>
      <c r="O37" s="11"/>
      <c r="P37" s="11"/>
      <c r="Q37" s="11"/>
    </row>
  </sheetData>
  <mergeCells count="3">
    <mergeCell ref="G7:O11"/>
    <mergeCell ref="B2:R4"/>
    <mergeCell ref="F17:P17"/>
  </mergeCells>
  <pageMargins left="0.7" right="0.7" top="0.75" bottom="0.75" header="0.3" footer="0.3"/>
  <pageSetup scale="67" orientation="landscape" r:id="rId1"/>
  <colBreaks count="1" manualBreakCount="1">
    <brk id="21"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57"/>
  <sheetViews>
    <sheetView showGridLines="0" zoomScaleNormal="100" workbookViewId="0">
      <selection activeCell="A5" sqref="A5"/>
    </sheetView>
  </sheetViews>
  <sheetFormatPr defaultRowHeight="15" x14ac:dyDescent="0.25"/>
  <cols>
    <col min="2" max="2" width="21.7109375" style="1" customWidth="1"/>
    <col min="3" max="3" width="103.5703125" style="1" customWidth="1"/>
    <col min="4" max="4" width="14" style="1" customWidth="1"/>
    <col min="5" max="6" width="10.7109375" style="1" bestFit="1" customWidth="1"/>
    <col min="7" max="16384" width="9.140625" style="27"/>
  </cols>
  <sheetData>
    <row r="1" spans="1:6" ht="15" customHeight="1" x14ac:dyDescent="0.25">
      <c r="A1" s="134" t="s">
        <v>46</v>
      </c>
      <c r="B1" s="134"/>
      <c r="C1" s="134"/>
      <c r="D1" s="134"/>
      <c r="E1" s="134"/>
      <c r="F1" s="134"/>
    </row>
    <row r="2" spans="1:6" ht="15" customHeight="1" x14ac:dyDescent="0.25">
      <c r="A2" s="134"/>
      <c r="B2" s="134"/>
      <c r="C2" s="134"/>
      <c r="D2" s="134"/>
      <c r="E2" s="134"/>
      <c r="F2" s="134"/>
    </row>
    <row r="3" spans="1:6" ht="15" customHeight="1" x14ac:dyDescent="0.25">
      <c r="A3" s="134"/>
      <c r="B3" s="134"/>
      <c r="C3" s="134"/>
      <c r="D3" s="134"/>
      <c r="E3" s="134"/>
      <c r="F3" s="134"/>
    </row>
    <row r="4" spans="1:6" ht="15" customHeight="1" x14ac:dyDescent="0.25">
      <c r="A4" s="134"/>
      <c r="B4" s="134"/>
      <c r="C4" s="134"/>
      <c r="D4" s="134"/>
      <c r="E4" s="134"/>
      <c r="F4" s="134"/>
    </row>
    <row r="5" spans="1:6" x14ac:dyDescent="0.25">
      <c r="B5" s="58"/>
      <c r="D5" s="21"/>
    </row>
    <row r="6" spans="1:6" x14ac:dyDescent="0.25">
      <c r="B6" s="58"/>
      <c r="D6" s="21"/>
    </row>
    <row r="7" spans="1:6" x14ac:dyDescent="0.25">
      <c r="B7" s="168" t="s">
        <v>3</v>
      </c>
      <c r="C7" s="168"/>
      <c r="D7" s="68"/>
      <c r="E7" s="68"/>
      <c r="F7" s="68"/>
    </row>
    <row r="8" spans="1:6" s="123" customFormat="1" x14ac:dyDescent="0.25">
      <c r="A8" s="100"/>
      <c r="B8" s="100" t="s">
        <v>140</v>
      </c>
      <c r="C8" s="100"/>
      <c r="D8" s="102"/>
      <c r="E8" s="100"/>
      <c r="F8" s="100"/>
    </row>
    <row r="9" spans="1:6" s="123" customFormat="1" x14ac:dyDescent="0.25">
      <c r="A9" s="100"/>
      <c r="B9" s="100" t="s">
        <v>141</v>
      </c>
      <c r="C9" s="100"/>
      <c r="D9" s="102"/>
      <c r="E9" s="100"/>
      <c r="F9" s="100"/>
    </row>
    <row r="10" spans="1:6" s="123" customFormat="1" x14ac:dyDescent="0.25">
      <c r="A10" s="100"/>
      <c r="B10" s="100" t="s">
        <v>142</v>
      </c>
      <c r="C10" s="100"/>
      <c r="D10" s="102"/>
      <c r="E10" s="100"/>
      <c r="F10" s="100"/>
    </row>
    <row r="11" spans="1:6" s="123" customFormat="1" x14ac:dyDescent="0.25">
      <c r="A11" s="100"/>
      <c r="B11" s="103" t="s">
        <v>143</v>
      </c>
      <c r="C11" s="100"/>
      <c r="D11" s="102"/>
      <c r="E11" s="100"/>
      <c r="F11" s="100"/>
    </row>
    <row r="12" spans="1:6" s="123" customFormat="1" x14ac:dyDescent="0.25">
      <c r="A12" s="100"/>
      <c r="B12" s="100"/>
      <c r="C12" s="100"/>
      <c r="D12" s="102"/>
      <c r="E12" s="100"/>
      <c r="F12" s="100"/>
    </row>
    <row r="13" spans="1:6" s="123" customFormat="1" x14ac:dyDescent="0.25">
      <c r="A13" s="100"/>
      <c r="B13" s="100"/>
      <c r="C13" s="100"/>
      <c r="D13" s="102"/>
      <c r="E13" s="100"/>
      <c r="F13" s="100"/>
    </row>
    <row r="14" spans="1:6" ht="15.75" thickBot="1" x14ac:dyDescent="0.3">
      <c r="B14" s="169" t="s">
        <v>58</v>
      </c>
      <c r="C14" s="169"/>
      <c r="D14" s="68"/>
      <c r="E14" s="68"/>
      <c r="F14" s="68"/>
    </row>
    <row r="15" spans="1:6" x14ac:dyDescent="0.25">
      <c r="B15" s="58" t="s">
        <v>60</v>
      </c>
    </row>
    <row r="16" spans="1:6" ht="15.75" thickBot="1" x14ac:dyDescent="0.3">
      <c r="A16" s="27"/>
      <c r="B16" s="66" t="s">
        <v>59</v>
      </c>
      <c r="C16" s="70"/>
      <c r="D16" s="14"/>
      <c r="E16" s="14"/>
      <c r="F16" s="14"/>
    </row>
    <row r="17" spans="1:6" s="85" customFormat="1" x14ac:dyDescent="0.25">
      <c r="B17" s="108" t="s">
        <v>102</v>
      </c>
      <c r="C17" s="101"/>
      <c r="D17" s="107"/>
      <c r="E17" s="107"/>
      <c r="F17" s="107"/>
    </row>
    <row r="18" spans="1:6" x14ac:dyDescent="0.25">
      <c r="B18" s="58"/>
    </row>
    <row r="19" spans="1:6" x14ac:dyDescent="0.25">
      <c r="B19" s="58" t="s">
        <v>100</v>
      </c>
    </row>
    <row r="20" spans="1:6" x14ac:dyDescent="0.25">
      <c r="B20" s="78" t="s">
        <v>101</v>
      </c>
    </row>
    <row r="21" spans="1:6" x14ac:dyDescent="0.25">
      <c r="B21" s="58" t="s">
        <v>103</v>
      </c>
    </row>
    <row r="22" spans="1:6" x14ac:dyDescent="0.25">
      <c r="B22" s="58"/>
    </row>
    <row r="23" spans="1:6" x14ac:dyDescent="0.25">
      <c r="B23" s="58" t="s">
        <v>104</v>
      </c>
    </row>
    <row r="24" spans="1:6" x14ac:dyDescent="0.25">
      <c r="B24" s="78" t="s">
        <v>61</v>
      </c>
    </row>
    <row r="25" spans="1:6" s="85" customFormat="1" x14ac:dyDescent="0.25">
      <c r="A25" s="41"/>
      <c r="B25" s="103" t="s">
        <v>105</v>
      </c>
      <c r="C25" s="105"/>
      <c r="D25" s="105"/>
      <c r="E25" s="105"/>
      <c r="F25" s="105"/>
    </row>
    <row r="26" spans="1:6" s="85" customFormat="1" x14ac:dyDescent="0.25">
      <c r="A26" s="41"/>
      <c r="B26" s="103" t="s">
        <v>106</v>
      </c>
      <c r="C26" s="105"/>
      <c r="D26" s="105"/>
      <c r="E26" s="105"/>
      <c r="F26" s="105"/>
    </row>
    <row r="27" spans="1:6" s="85" customFormat="1" x14ac:dyDescent="0.25">
      <c r="A27" s="41"/>
      <c r="B27" s="103"/>
      <c r="C27" s="105"/>
      <c r="D27" s="105"/>
      <c r="E27" s="105"/>
      <c r="F27" s="105"/>
    </row>
    <row r="28" spans="1:6" s="85" customFormat="1" x14ac:dyDescent="0.25">
      <c r="A28" s="41"/>
      <c r="B28" s="105"/>
      <c r="C28" s="105"/>
      <c r="D28" s="105"/>
      <c r="E28" s="105"/>
      <c r="F28" s="105"/>
    </row>
    <row r="29" spans="1:6" ht="15.75" thickBot="1" x14ac:dyDescent="0.3">
      <c r="B29" s="169" t="s">
        <v>133</v>
      </c>
      <c r="C29" s="169"/>
      <c r="D29" s="68"/>
      <c r="E29" s="68"/>
      <c r="F29" s="68"/>
    </row>
    <row r="30" spans="1:6" x14ac:dyDescent="0.25">
      <c r="B30" s="58" t="s">
        <v>87</v>
      </c>
    </row>
    <row r="31" spans="1:6" x14ac:dyDescent="0.25">
      <c r="B31" s="58" t="s">
        <v>83</v>
      </c>
    </row>
    <row r="32" spans="1:6" ht="15.75" thickBot="1" x14ac:dyDescent="0.3">
      <c r="A32" s="27"/>
      <c r="B32" s="66" t="s">
        <v>82</v>
      </c>
      <c r="C32" s="70"/>
      <c r="D32" s="14"/>
      <c r="E32" s="14"/>
      <c r="F32" s="14"/>
    </row>
    <row r="34" spans="1:6" x14ac:dyDescent="0.25">
      <c r="A34" s="27"/>
      <c r="B34" s="77" t="s">
        <v>81</v>
      </c>
      <c r="C34" s="69"/>
      <c r="D34" s="14"/>
      <c r="E34" s="14"/>
      <c r="F34" s="14"/>
    </row>
    <row r="35" spans="1:6" ht="15" customHeight="1" x14ac:dyDescent="0.25">
      <c r="A35" s="27"/>
      <c r="B35" s="170" t="s">
        <v>85</v>
      </c>
      <c r="C35" s="170" t="s">
        <v>84</v>
      </c>
      <c r="D35" s="170" t="s">
        <v>86</v>
      </c>
      <c r="E35" s="14"/>
      <c r="F35" s="106"/>
    </row>
    <row r="36" spans="1:6" x14ac:dyDescent="0.25">
      <c r="A36" s="27"/>
      <c r="B36" s="170"/>
      <c r="C36" s="170"/>
      <c r="D36" s="170"/>
      <c r="E36" s="14"/>
      <c r="F36" s="106"/>
    </row>
    <row r="37" spans="1:6" x14ac:dyDescent="0.25">
      <c r="A37" s="27"/>
      <c r="B37" s="71">
        <v>2000</v>
      </c>
      <c r="C37" s="72" t="s">
        <v>88</v>
      </c>
      <c r="D37" s="94">
        <v>927000</v>
      </c>
      <c r="E37" s="14"/>
      <c r="F37" s="106"/>
    </row>
    <row r="38" spans="1:6" x14ac:dyDescent="0.25">
      <c r="A38" s="27"/>
      <c r="B38" s="71">
        <v>2010</v>
      </c>
      <c r="C38" s="72" t="s">
        <v>89</v>
      </c>
      <c r="D38" s="94">
        <v>823000</v>
      </c>
      <c r="E38" s="14"/>
      <c r="F38" s="106"/>
    </row>
    <row r="39" spans="1:6" x14ac:dyDescent="0.25">
      <c r="A39" s="27"/>
      <c r="B39" s="71">
        <v>2015</v>
      </c>
      <c r="C39" s="72" t="s">
        <v>90</v>
      </c>
      <c r="D39" s="94">
        <v>97000</v>
      </c>
      <c r="E39" s="14"/>
      <c r="F39" s="106"/>
    </row>
    <row r="40" spans="1:6" x14ac:dyDescent="0.25">
      <c r="A40" s="27"/>
      <c r="B40" s="71">
        <v>2016</v>
      </c>
      <c r="C40" s="72" t="s">
        <v>91</v>
      </c>
      <c r="D40" s="94">
        <v>238000</v>
      </c>
      <c r="E40" s="14"/>
      <c r="F40" s="14"/>
    </row>
    <row r="41" spans="1:6" x14ac:dyDescent="0.25">
      <c r="A41" s="27"/>
      <c r="B41" s="71">
        <v>2025</v>
      </c>
      <c r="C41" s="72" t="s">
        <v>92</v>
      </c>
      <c r="D41" s="94">
        <v>78000</v>
      </c>
      <c r="E41" s="14"/>
      <c r="F41" s="14"/>
    </row>
    <row r="42" spans="1:6" x14ac:dyDescent="0.25">
      <c r="A42" s="27"/>
      <c r="B42" s="71">
        <v>2040</v>
      </c>
      <c r="C42" s="72" t="s">
        <v>93</v>
      </c>
      <c r="D42" s="94">
        <v>413000</v>
      </c>
      <c r="E42" s="14"/>
      <c r="F42" s="14"/>
    </row>
    <row r="43" spans="1:6" x14ac:dyDescent="0.25">
      <c r="A43" s="27"/>
      <c r="B43" s="71">
        <v>2050</v>
      </c>
      <c r="C43" s="72" t="s">
        <v>94</v>
      </c>
      <c r="D43" s="94">
        <v>72000</v>
      </c>
      <c r="E43" s="14"/>
      <c r="F43" s="14"/>
    </row>
    <row r="44" spans="1:6" x14ac:dyDescent="0.25">
      <c r="A44" s="27"/>
      <c r="B44" s="71">
        <v>2060</v>
      </c>
      <c r="C44" s="72" t="s">
        <v>95</v>
      </c>
      <c r="D44" s="94">
        <v>69000</v>
      </c>
      <c r="E44" s="14"/>
      <c r="F44" s="14"/>
    </row>
    <row r="45" spans="1:6" ht="15.75" thickBot="1" x14ac:dyDescent="0.3">
      <c r="A45" s="27"/>
      <c r="B45" s="69"/>
      <c r="C45" s="79" t="s">
        <v>62</v>
      </c>
      <c r="D45" s="95">
        <f>SUM(D37:D44)</f>
        <v>2717000</v>
      </c>
      <c r="E45" s="14"/>
      <c r="F45" s="14"/>
    </row>
    <row r="46" spans="1:6" x14ac:dyDescent="0.25">
      <c r="A46" s="27"/>
      <c r="B46" s="69"/>
      <c r="C46" s="81"/>
      <c r="D46" s="80"/>
      <c r="E46" s="14"/>
      <c r="F46" s="14"/>
    </row>
    <row r="47" spans="1:6" x14ac:dyDescent="0.25">
      <c r="A47" s="27"/>
      <c r="B47" s="69"/>
      <c r="C47" s="81"/>
      <c r="D47" s="80"/>
      <c r="E47" s="14"/>
      <c r="F47" s="14"/>
    </row>
    <row r="48" spans="1:6" x14ac:dyDescent="0.25">
      <c r="B48" s="167" t="s">
        <v>132</v>
      </c>
      <c r="C48" s="167"/>
      <c r="D48" s="167"/>
      <c r="E48" s="167"/>
      <c r="F48" s="68"/>
    </row>
    <row r="49" spans="1:6" x14ac:dyDescent="0.25">
      <c r="B49" s="113" t="s">
        <v>74</v>
      </c>
      <c r="C49" s="114"/>
      <c r="D49" s="115"/>
      <c r="E49" s="114"/>
      <c r="F49" s="14"/>
    </row>
    <row r="50" spans="1:6" x14ac:dyDescent="0.25">
      <c r="B50" s="116" t="s">
        <v>73</v>
      </c>
      <c r="C50" s="114"/>
      <c r="D50" s="115"/>
      <c r="E50" s="114"/>
      <c r="F50" s="14"/>
    </row>
    <row r="51" spans="1:6" s="124" customFormat="1" x14ac:dyDescent="0.25">
      <c r="A51" s="93"/>
      <c r="B51" s="117"/>
      <c r="C51" s="117"/>
      <c r="D51" s="118"/>
      <c r="E51" s="117"/>
      <c r="F51" s="93"/>
    </row>
    <row r="52" spans="1:6" x14ac:dyDescent="0.25">
      <c r="B52" s="117" t="s">
        <v>138</v>
      </c>
      <c r="C52" s="60"/>
      <c r="D52" s="120"/>
      <c r="E52" s="60"/>
    </row>
    <row r="53" spans="1:6" s="124" customFormat="1" x14ac:dyDescent="0.25">
      <c r="A53" s="93"/>
      <c r="B53" s="119" t="s">
        <v>135</v>
      </c>
      <c r="C53" s="117"/>
      <c r="D53" s="118"/>
      <c r="E53" s="117"/>
      <c r="F53" s="93"/>
    </row>
    <row r="54" spans="1:6" x14ac:dyDescent="0.25">
      <c r="B54" s="60"/>
      <c r="C54" s="60"/>
      <c r="D54" s="60"/>
      <c r="E54" s="60"/>
    </row>
    <row r="55" spans="1:6" x14ac:dyDescent="0.25">
      <c r="B55" s="117" t="s">
        <v>137</v>
      </c>
      <c r="C55" s="60"/>
      <c r="D55" s="60"/>
      <c r="E55" s="60"/>
    </row>
    <row r="56" spans="1:6" x14ac:dyDescent="0.25">
      <c r="B56" s="119" t="s">
        <v>134</v>
      </c>
      <c r="C56" s="60"/>
      <c r="D56" s="60"/>
      <c r="E56" s="60"/>
    </row>
    <row r="57" spans="1:6" x14ac:dyDescent="0.25">
      <c r="B57" s="87" t="s">
        <v>136</v>
      </c>
    </row>
  </sheetData>
  <mergeCells count="8">
    <mergeCell ref="A1:F4"/>
    <mergeCell ref="B48:E48"/>
    <mergeCell ref="B7:C7"/>
    <mergeCell ref="B14:C14"/>
    <mergeCell ref="B29:C29"/>
    <mergeCell ref="B35:B36"/>
    <mergeCell ref="C35:C36"/>
    <mergeCell ref="D35:D36"/>
  </mergeCells>
  <hyperlinks>
    <hyperlink ref="B16" r:id="rId1" xr:uid="{8CCBA18E-242E-410C-8CC2-6B5B67DB0716}"/>
    <hyperlink ref="B24" r:id="rId2" xr:uid="{DBD58148-8C63-4B7D-9811-7BAA7D5183FE}"/>
    <hyperlink ref="B50" r:id="rId3" xr:uid="{967539B5-303A-473E-B04B-880701175352}"/>
    <hyperlink ref="B32" r:id="rId4" xr:uid="{6EDCE56D-DA38-4A87-B86A-14FC6A373254}"/>
    <hyperlink ref="B20" r:id="rId5" xr:uid="{2E7A3942-F153-43FE-A219-4C65B9EE2560}"/>
  </hyperlinks>
  <pageMargins left="0.7" right="0.7" top="0.75" bottom="0.75" header="0.3" footer="0.3"/>
  <pageSetup scale="58"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pageSetUpPr fitToPage="1"/>
  </sheetPr>
  <dimension ref="A1:M24"/>
  <sheetViews>
    <sheetView showGridLines="0" zoomScaleNormal="100" workbookViewId="0">
      <selection activeCell="A8" sqref="A8:M8"/>
    </sheetView>
  </sheetViews>
  <sheetFormatPr defaultRowHeight="15" x14ac:dyDescent="0.25"/>
  <cols>
    <col min="2" max="2" width="21.7109375" customWidth="1"/>
    <col min="3" max="3" width="26.7109375" customWidth="1"/>
    <col min="11" max="12" width="9.28515625" customWidth="1"/>
    <col min="14" max="16384" width="9.140625" style="27"/>
  </cols>
  <sheetData>
    <row r="1" spans="1:13" x14ac:dyDescent="0.25">
      <c r="A1" s="129" t="s">
        <v>144</v>
      </c>
      <c r="B1" s="129"/>
      <c r="C1" s="129"/>
      <c r="D1" s="129"/>
      <c r="E1" s="129"/>
      <c r="F1" s="129"/>
      <c r="G1" s="129"/>
      <c r="H1" s="129"/>
      <c r="I1" s="129"/>
      <c r="J1" s="129"/>
      <c r="K1" s="129"/>
      <c r="L1" s="129"/>
      <c r="M1" s="129"/>
    </row>
    <row r="2" spans="1:13" ht="14.65" customHeight="1" x14ac:dyDescent="0.25">
      <c r="A2" s="129"/>
      <c r="B2" s="129"/>
      <c r="C2" s="129"/>
      <c r="D2" s="129"/>
      <c r="E2" s="129"/>
      <c r="F2" s="129"/>
      <c r="G2" s="129"/>
      <c r="H2" s="129"/>
      <c r="I2" s="129"/>
      <c r="J2" s="129"/>
      <c r="K2" s="129"/>
      <c r="L2" s="129"/>
      <c r="M2" s="129"/>
    </row>
    <row r="3" spans="1:13" ht="14.65" customHeight="1" x14ac:dyDescent="0.25">
      <c r="A3" s="129"/>
      <c r="B3" s="129"/>
      <c r="C3" s="129"/>
      <c r="D3" s="129"/>
      <c r="E3" s="129"/>
      <c r="F3" s="129"/>
      <c r="G3" s="129"/>
      <c r="H3" s="129"/>
      <c r="I3" s="129"/>
      <c r="J3" s="129"/>
      <c r="K3" s="129"/>
      <c r="L3" s="129"/>
      <c r="M3" s="129"/>
    </row>
    <row r="4" spans="1:13" ht="14.65" customHeight="1" x14ac:dyDescent="0.25">
      <c r="A4" s="129"/>
      <c r="B4" s="129"/>
      <c r="C4" s="129"/>
      <c r="D4" s="129"/>
      <c r="E4" s="129"/>
      <c r="F4" s="129"/>
      <c r="G4" s="129"/>
      <c r="H4" s="129"/>
      <c r="I4" s="129"/>
      <c r="J4" s="129"/>
      <c r="K4" s="129"/>
      <c r="L4" s="129"/>
      <c r="M4" s="129"/>
    </row>
    <row r="7" spans="1:13" ht="15.75" x14ac:dyDescent="0.25">
      <c r="A7" s="132" t="s">
        <v>2</v>
      </c>
      <c r="B7" s="132"/>
      <c r="C7" s="132"/>
      <c r="D7" s="132"/>
      <c r="E7" s="132"/>
      <c r="F7" s="132"/>
      <c r="G7" s="132"/>
      <c r="H7" s="132"/>
      <c r="I7" s="132"/>
      <c r="J7" s="132"/>
      <c r="K7" s="132"/>
      <c r="L7" s="132"/>
      <c r="M7" s="132"/>
    </row>
    <row r="8" spans="1:13" ht="21" x14ac:dyDescent="0.35">
      <c r="A8" s="133" t="s">
        <v>145</v>
      </c>
      <c r="B8" s="133"/>
      <c r="C8" s="133"/>
      <c r="D8" s="133"/>
      <c r="E8" s="133"/>
      <c r="F8" s="133"/>
      <c r="G8" s="133"/>
      <c r="H8" s="133"/>
      <c r="I8" s="133"/>
      <c r="J8" s="133"/>
      <c r="K8" s="133"/>
      <c r="L8" s="133"/>
      <c r="M8" s="133"/>
    </row>
    <row r="11" spans="1:13" ht="15.75" x14ac:dyDescent="0.25">
      <c r="A11" s="132" t="s">
        <v>20</v>
      </c>
      <c r="B11" s="132"/>
      <c r="C11" s="132"/>
      <c r="D11" s="132"/>
      <c r="E11" s="132"/>
      <c r="F11" s="132"/>
      <c r="G11" s="132"/>
      <c r="H11" s="132"/>
      <c r="I11" s="132"/>
      <c r="J11" s="132"/>
      <c r="K11" s="132"/>
      <c r="L11" s="132"/>
      <c r="M11" s="132"/>
    </row>
    <row r="12" spans="1:13" x14ac:dyDescent="0.25">
      <c r="A12" s="3"/>
      <c r="B12" s="29" t="s">
        <v>28</v>
      </c>
      <c r="C12" s="29" t="s">
        <v>21</v>
      </c>
      <c r="D12" s="130" t="s">
        <v>29</v>
      </c>
      <c r="E12" s="130"/>
      <c r="F12" s="130"/>
      <c r="G12" s="130"/>
      <c r="H12" s="130"/>
      <c r="I12" s="130"/>
      <c r="J12" s="130"/>
      <c r="K12" s="130"/>
      <c r="L12" s="130"/>
      <c r="M12" s="130"/>
    </row>
    <row r="13" spans="1:13" ht="15" customHeight="1" x14ac:dyDescent="0.25">
      <c r="B13" s="4" t="s">
        <v>0</v>
      </c>
      <c r="C13" t="s">
        <v>54</v>
      </c>
      <c r="E13" s="60" t="s">
        <v>55</v>
      </c>
      <c r="F13" s="60"/>
      <c r="G13" s="60"/>
      <c r="H13" s="60"/>
      <c r="I13" s="60"/>
      <c r="J13" s="60"/>
      <c r="K13" s="60"/>
      <c r="L13" s="60"/>
      <c r="M13" s="60"/>
    </row>
    <row r="14" spans="1:13" x14ac:dyDescent="0.25">
      <c r="B14" s="4"/>
      <c r="C14" t="s">
        <v>43</v>
      </c>
      <c r="E14" s="60" t="s">
        <v>108</v>
      </c>
      <c r="F14" s="59"/>
      <c r="G14" s="59"/>
      <c r="H14" s="59"/>
      <c r="I14" s="59"/>
      <c r="J14" s="59"/>
      <c r="K14" s="59"/>
      <c r="L14" s="59"/>
      <c r="M14" s="59"/>
    </row>
    <row r="15" spans="1:13" x14ac:dyDescent="0.25">
      <c r="B15" s="4" t="s">
        <v>1</v>
      </c>
      <c r="C15" t="s">
        <v>1</v>
      </c>
      <c r="E15" t="s">
        <v>109</v>
      </c>
    </row>
    <row r="16" spans="1:13" x14ac:dyDescent="0.25">
      <c r="B16" s="4" t="s">
        <v>3</v>
      </c>
      <c r="C16" t="s">
        <v>22</v>
      </c>
      <c r="E16" t="s">
        <v>30</v>
      </c>
    </row>
    <row r="17" spans="1:13" x14ac:dyDescent="0.25">
      <c r="A17" s="27"/>
      <c r="B17" s="27"/>
      <c r="C17" s="27"/>
      <c r="D17" s="27"/>
      <c r="E17" s="27"/>
      <c r="F17" s="27"/>
      <c r="G17" s="27"/>
      <c r="H17" s="27"/>
      <c r="I17" s="27"/>
      <c r="J17" s="27"/>
      <c r="K17" s="27"/>
      <c r="L17" s="27"/>
      <c r="M17" s="27"/>
    </row>
    <row r="19" spans="1:13" ht="4.1500000000000004" customHeight="1" x14ac:dyDescent="0.25"/>
    <row r="20" spans="1:13" x14ac:dyDescent="0.25">
      <c r="A20" s="38"/>
      <c r="B20" s="64" t="s">
        <v>8</v>
      </c>
      <c r="C20" s="38"/>
      <c r="D20" s="38"/>
      <c r="E20" s="38"/>
      <c r="F20" s="38"/>
      <c r="G20" s="38"/>
      <c r="H20" s="38"/>
      <c r="I20" s="38"/>
      <c r="J20" s="38"/>
      <c r="K20" s="38"/>
      <c r="L20" s="131"/>
      <c r="M20" s="131"/>
    </row>
    <row r="21" spans="1:13" x14ac:dyDescent="0.25">
      <c r="A21" s="27"/>
      <c r="B21" s="37" t="s">
        <v>8</v>
      </c>
      <c r="C21" s="27" t="s">
        <v>110</v>
      </c>
      <c r="D21" s="27"/>
      <c r="E21" s="27"/>
      <c r="F21" s="27"/>
      <c r="G21" s="27"/>
      <c r="H21" s="27"/>
      <c r="I21" s="27"/>
      <c r="J21" s="27"/>
      <c r="K21" s="27"/>
      <c r="L21" s="27"/>
      <c r="M21" s="27"/>
    </row>
    <row r="22" spans="1:13" x14ac:dyDescent="0.25">
      <c r="A22" s="27"/>
      <c r="B22" s="37" t="s">
        <v>56</v>
      </c>
      <c r="C22" s="27" t="s">
        <v>110</v>
      </c>
      <c r="D22" s="27"/>
      <c r="E22" s="27"/>
      <c r="F22" s="27"/>
      <c r="G22" s="27"/>
      <c r="H22" s="27"/>
      <c r="I22" s="27"/>
      <c r="J22" s="27"/>
      <c r="K22" s="27"/>
      <c r="L22" s="27"/>
      <c r="M22" s="27"/>
    </row>
    <row r="23" spans="1:13" x14ac:dyDescent="0.25">
      <c r="A23" s="27"/>
      <c r="B23" s="52" t="s">
        <v>33</v>
      </c>
      <c r="C23" s="27"/>
      <c r="D23" s="27"/>
      <c r="E23" s="27"/>
      <c r="F23" s="27"/>
      <c r="G23" s="27"/>
      <c r="H23" s="27"/>
      <c r="I23" s="27"/>
      <c r="J23" s="27"/>
      <c r="K23" s="27"/>
      <c r="L23" s="27"/>
      <c r="M23" s="27"/>
    </row>
    <row r="24" spans="1:13" x14ac:dyDescent="0.25">
      <c r="A24" s="27"/>
      <c r="B24" s="27"/>
      <c r="C24" s="27"/>
      <c r="D24" s="27"/>
      <c r="E24" s="27"/>
      <c r="F24" s="27"/>
      <c r="G24" s="27"/>
      <c r="H24" s="27"/>
      <c r="I24" s="27"/>
      <c r="J24" s="27"/>
      <c r="K24" s="27"/>
      <c r="L24" s="27"/>
      <c r="M24" s="27"/>
    </row>
  </sheetData>
  <mergeCells count="6">
    <mergeCell ref="A1:M4"/>
    <mergeCell ref="D12:M12"/>
    <mergeCell ref="L20:M20"/>
    <mergeCell ref="A7:M7"/>
    <mergeCell ref="A11:M11"/>
    <mergeCell ref="A8:M8"/>
  </mergeCells>
  <pageMargins left="0.7" right="0.7" top="0.75" bottom="0.75" header="0.3" footer="0.3"/>
  <pageSetup scale="8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pageSetUpPr fitToPage="1"/>
  </sheetPr>
  <dimension ref="A1:N23"/>
  <sheetViews>
    <sheetView showGridLines="0" zoomScaleNormal="100" workbookViewId="0">
      <selection activeCell="P25" sqref="P25"/>
    </sheetView>
  </sheetViews>
  <sheetFormatPr defaultColWidth="9.28515625" defaultRowHeight="15" x14ac:dyDescent="0.25"/>
  <cols>
    <col min="1" max="1" width="9.28515625" style="12"/>
    <col min="2" max="2" width="20.5703125" style="12" customWidth="1"/>
    <col min="3" max="3" width="9.28515625" style="12"/>
    <col min="4" max="4" width="41.28515625" style="12" customWidth="1"/>
    <col min="5" max="5" width="14.28515625" style="12" customWidth="1"/>
    <col min="6" max="7" width="11.7109375" style="12" customWidth="1"/>
    <col min="8" max="8" width="9.7109375" style="12" customWidth="1"/>
    <col min="9" max="9" width="12.5703125" style="12" customWidth="1"/>
    <col min="10" max="10" width="9.28515625" style="12" customWidth="1"/>
    <col min="11" max="16384" width="9.28515625" style="12"/>
  </cols>
  <sheetData>
    <row r="1" spans="1:14" s="27" customFormat="1" ht="15" customHeight="1" x14ac:dyDescent="0.25">
      <c r="A1" s="134" t="s">
        <v>47</v>
      </c>
      <c r="B1" s="134"/>
      <c r="C1" s="134"/>
      <c r="D1" s="134"/>
      <c r="E1" s="134"/>
      <c r="F1" s="134"/>
      <c r="G1" s="134"/>
      <c r="H1" s="134"/>
      <c r="I1" s="134"/>
      <c r="J1" s="134"/>
      <c r="K1" s="134"/>
      <c r="L1" s="134"/>
      <c r="M1" s="134"/>
      <c r="N1" s="134"/>
    </row>
    <row r="2" spans="1:14" s="27" customFormat="1" ht="15" customHeight="1" x14ac:dyDescent="0.25">
      <c r="A2" s="134"/>
      <c r="B2" s="134"/>
      <c r="C2" s="134"/>
      <c r="D2" s="134"/>
      <c r="E2" s="134"/>
      <c r="F2" s="134"/>
      <c r="G2" s="134"/>
      <c r="H2" s="134"/>
      <c r="I2" s="134"/>
      <c r="J2" s="134"/>
      <c r="K2" s="134"/>
      <c r="L2" s="134"/>
      <c r="M2" s="134"/>
      <c r="N2" s="134"/>
    </row>
    <row r="3" spans="1:14" s="27" customFormat="1" ht="15" customHeight="1" x14ac:dyDescent="0.25">
      <c r="A3" s="134"/>
      <c r="B3" s="134"/>
      <c r="C3" s="134"/>
      <c r="D3" s="134"/>
      <c r="E3" s="134"/>
      <c r="F3" s="134"/>
      <c r="G3" s="134"/>
      <c r="H3" s="134"/>
      <c r="I3" s="134"/>
      <c r="J3" s="134"/>
      <c r="K3" s="134"/>
      <c r="L3" s="134"/>
      <c r="M3" s="134"/>
      <c r="N3" s="134"/>
    </row>
    <row r="4" spans="1:14" s="27" customFormat="1" ht="15" customHeight="1" x14ac:dyDescent="0.25">
      <c r="A4" s="134"/>
      <c r="B4" s="134"/>
      <c r="C4" s="134"/>
      <c r="D4" s="134"/>
      <c r="E4" s="134"/>
      <c r="F4" s="134"/>
      <c r="G4" s="134"/>
      <c r="H4" s="134"/>
      <c r="I4" s="134"/>
      <c r="J4" s="134"/>
      <c r="K4" s="134"/>
      <c r="L4" s="134"/>
      <c r="M4" s="134"/>
      <c r="N4" s="134"/>
    </row>
    <row r="8" spans="1:14" ht="15.75" x14ac:dyDescent="0.25">
      <c r="B8" s="138" t="s">
        <v>35</v>
      </c>
      <c r="C8" s="138"/>
      <c r="D8" s="138"/>
      <c r="E8" s="36"/>
      <c r="F8" s="35"/>
      <c r="G8" s="35"/>
      <c r="H8" s="35"/>
      <c r="I8" s="35"/>
      <c r="J8" s="35"/>
      <c r="K8" s="35"/>
      <c r="L8" s="35"/>
      <c r="M8" s="35"/>
      <c r="N8" s="35"/>
    </row>
    <row r="9" spans="1:14" x14ac:dyDescent="0.25">
      <c r="C9" s="137" t="s">
        <v>34</v>
      </c>
      <c r="D9" s="137"/>
      <c r="E9" s="19" t="s">
        <v>9</v>
      </c>
    </row>
    <row r="10" spans="1:14" x14ac:dyDescent="0.25">
      <c r="C10" s="136" t="s">
        <v>6</v>
      </c>
      <c r="D10" s="136"/>
      <c r="E10" s="18">
        <f>ROUNDUP(((I13-I12)/7),0)</f>
        <v>15</v>
      </c>
      <c r="F10" s="89" t="s">
        <v>139</v>
      </c>
    </row>
    <row r="11" spans="1:14" ht="15.75" x14ac:dyDescent="0.25">
      <c r="B11" s="15"/>
      <c r="C11" s="136" t="s">
        <v>7</v>
      </c>
      <c r="D11" s="136"/>
      <c r="E11" s="18">
        <f>ROUNDUP(((I14-I12)/7),0)</f>
        <v>40</v>
      </c>
      <c r="F11" s="89" t="s">
        <v>139</v>
      </c>
      <c r="I11" s="86" t="s">
        <v>67</v>
      </c>
      <c r="J11" s="86"/>
      <c r="K11" s="86"/>
      <c r="L11" s="86"/>
      <c r="M11" s="86"/>
      <c r="N11" s="17"/>
    </row>
    <row r="12" spans="1:14" x14ac:dyDescent="0.25">
      <c r="B12" s="15"/>
      <c r="C12" s="139" t="s">
        <v>24</v>
      </c>
      <c r="D12" s="139"/>
      <c r="E12" s="18">
        <v>1</v>
      </c>
      <c r="I12" s="83">
        <v>44287</v>
      </c>
      <c r="J12" s="12" t="s">
        <v>80</v>
      </c>
    </row>
    <row r="13" spans="1:14" x14ac:dyDescent="0.25">
      <c r="B13" s="15"/>
      <c r="C13" s="23"/>
      <c r="D13" s="23"/>
      <c r="E13" s="22"/>
      <c r="I13" s="83">
        <v>44392</v>
      </c>
      <c r="J13" s="12" t="s">
        <v>68</v>
      </c>
    </row>
    <row r="14" spans="1:14" x14ac:dyDescent="0.25">
      <c r="B14" s="15"/>
      <c r="C14" s="23"/>
      <c r="D14" s="23"/>
      <c r="E14" s="22"/>
      <c r="I14" s="83">
        <v>44561</v>
      </c>
      <c r="J14" s="12" t="s">
        <v>69</v>
      </c>
    </row>
    <row r="15" spans="1:14" ht="15.75" x14ac:dyDescent="0.25">
      <c r="B15" s="61" t="s">
        <v>50</v>
      </c>
      <c r="C15" s="17"/>
      <c r="D15" s="17"/>
      <c r="E15" s="17"/>
    </row>
    <row r="16" spans="1:14" x14ac:dyDescent="0.25">
      <c r="B16" s="24" t="s">
        <v>49</v>
      </c>
      <c r="C16" s="135" t="s">
        <v>48</v>
      </c>
      <c r="D16" s="135"/>
      <c r="E16" s="26">
        <v>100</v>
      </c>
    </row>
    <row r="18" spans="3:9" x14ac:dyDescent="0.25">
      <c r="I18" s="58"/>
    </row>
    <row r="19" spans="3:9" x14ac:dyDescent="0.25">
      <c r="D19" s="13"/>
      <c r="I19" s="78"/>
    </row>
    <row r="21" spans="3:9" x14ac:dyDescent="0.25">
      <c r="C21" s="30"/>
    </row>
    <row r="22" spans="3:9" x14ac:dyDescent="0.25">
      <c r="D22" s="16"/>
    </row>
    <row r="23" spans="3:9" x14ac:dyDescent="0.25">
      <c r="D23" s="16"/>
    </row>
  </sheetData>
  <sheetProtection formatCells="0"/>
  <mergeCells count="7">
    <mergeCell ref="A1:N4"/>
    <mergeCell ref="C16:D16"/>
    <mergeCell ref="C11:D11"/>
    <mergeCell ref="C9:D9"/>
    <mergeCell ref="C10:D10"/>
    <mergeCell ref="B8:D8"/>
    <mergeCell ref="C12:D12"/>
  </mergeCells>
  <pageMargins left="0.7" right="0.7" top="0.75" bottom="0.75" header="0.3" footer="0.3"/>
  <pageSetup scale="6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pageSetUpPr fitToPage="1"/>
  </sheetPr>
  <dimension ref="A1:I31"/>
  <sheetViews>
    <sheetView showGridLines="0" zoomScaleNormal="100" workbookViewId="0">
      <selection activeCell="A5" sqref="A5"/>
    </sheetView>
  </sheetViews>
  <sheetFormatPr defaultRowHeight="15" x14ac:dyDescent="0.25"/>
  <cols>
    <col min="2" max="2" width="70.5703125" customWidth="1"/>
    <col min="3" max="3" width="20.7109375" customWidth="1"/>
    <col min="4" max="5" width="27.28515625" customWidth="1"/>
    <col min="6" max="6" width="12.85546875" customWidth="1"/>
    <col min="7" max="8" width="17.28515625" customWidth="1"/>
    <col min="9" max="9" width="42.42578125" customWidth="1"/>
    <col min="10" max="16384" width="9.140625" style="27"/>
  </cols>
  <sheetData>
    <row r="1" spans="1:9" ht="15" customHeight="1" x14ac:dyDescent="0.25">
      <c r="A1" s="134" t="s">
        <v>51</v>
      </c>
      <c r="B1" s="134"/>
      <c r="C1" s="134"/>
      <c r="D1" s="134"/>
      <c r="E1" s="134"/>
      <c r="F1" s="134"/>
      <c r="G1" s="134"/>
      <c r="H1" s="134"/>
      <c r="I1" s="134"/>
    </row>
    <row r="2" spans="1:9" ht="15" customHeight="1" x14ac:dyDescent="0.25">
      <c r="A2" s="134"/>
      <c r="B2" s="134"/>
      <c r="C2" s="134"/>
      <c r="D2" s="134"/>
      <c r="E2" s="134"/>
      <c r="F2" s="134"/>
      <c r="G2" s="134"/>
      <c r="H2" s="134"/>
      <c r="I2" s="134"/>
    </row>
    <row r="3" spans="1:9" ht="15" customHeight="1" x14ac:dyDescent="0.25">
      <c r="A3" s="134"/>
      <c r="B3" s="134"/>
      <c r="C3" s="134"/>
      <c r="D3" s="134"/>
      <c r="E3" s="134"/>
      <c r="F3" s="134"/>
      <c r="G3" s="134"/>
      <c r="H3" s="134"/>
      <c r="I3" s="134"/>
    </row>
    <row r="4" spans="1:9" ht="15" customHeight="1" x14ac:dyDescent="0.25">
      <c r="A4" s="134"/>
      <c r="B4" s="134"/>
      <c r="C4" s="134"/>
      <c r="D4" s="134"/>
      <c r="E4" s="134"/>
      <c r="F4" s="134"/>
      <c r="G4" s="134"/>
      <c r="H4" s="134"/>
      <c r="I4" s="134"/>
    </row>
    <row r="5" spans="1:9" x14ac:dyDescent="0.25">
      <c r="A5" s="27"/>
      <c r="B5" s="27"/>
      <c r="C5" s="27"/>
      <c r="D5" s="143"/>
      <c r="E5" s="143"/>
      <c r="F5" s="27"/>
      <c r="G5" s="27"/>
      <c r="H5" s="27"/>
      <c r="I5" s="27"/>
    </row>
    <row r="6" spans="1:9" x14ac:dyDescent="0.25">
      <c r="D6" s="143"/>
      <c r="E6" s="143"/>
    </row>
    <row r="7" spans="1:9" x14ac:dyDescent="0.25">
      <c r="D7" s="143"/>
      <c r="E7" s="143"/>
    </row>
    <row r="8" spans="1:9" ht="18.75" x14ac:dyDescent="0.3">
      <c r="B8" s="62" t="s">
        <v>52</v>
      </c>
      <c r="C8" s="2"/>
      <c r="D8" s="3"/>
      <c r="E8" s="3"/>
      <c r="F8" s="3"/>
      <c r="G8" s="3"/>
      <c r="H8" s="3"/>
      <c r="I8" s="3"/>
    </row>
    <row r="9" spans="1:9" ht="14.65" customHeight="1" x14ac:dyDescent="0.25">
      <c r="B9" s="140" t="s">
        <v>96</v>
      </c>
      <c r="C9" s="140" t="s">
        <v>57</v>
      </c>
      <c r="D9" s="140" t="s">
        <v>112</v>
      </c>
      <c r="E9" s="140" t="s">
        <v>75</v>
      </c>
      <c r="G9" s="142" t="s">
        <v>113</v>
      </c>
      <c r="H9" s="142" t="s">
        <v>114</v>
      </c>
    </row>
    <row r="10" spans="1:9" ht="14.65" customHeight="1" x14ac:dyDescent="0.25">
      <c r="B10" s="141"/>
      <c r="C10" s="141"/>
      <c r="D10" s="141"/>
      <c r="E10" s="141"/>
      <c r="G10" s="142"/>
      <c r="H10" s="142"/>
      <c r="I10" s="27"/>
    </row>
    <row r="11" spans="1:9" x14ac:dyDescent="0.25">
      <c r="B11" s="90" t="s">
        <v>81</v>
      </c>
      <c r="C11" s="91">
        <f>Sources!D45</f>
        <v>2717000</v>
      </c>
      <c r="D11" s="121">
        <v>57.612744886000002</v>
      </c>
      <c r="E11" s="121">
        <f>G11</f>
        <v>81.322513234442098</v>
      </c>
      <c r="F11" s="104"/>
      <c r="G11" s="121">
        <v>81.322513234442098</v>
      </c>
      <c r="H11" s="121">
        <v>85.209501507001704</v>
      </c>
    </row>
    <row r="12" spans="1:9" x14ac:dyDescent="0.25">
      <c r="B12" s="90"/>
      <c r="C12" s="91"/>
      <c r="D12" s="109"/>
      <c r="E12" s="109"/>
      <c r="F12" s="104"/>
      <c r="G12" s="109"/>
      <c r="H12" s="110"/>
    </row>
    <row r="13" spans="1:9" x14ac:dyDescent="0.25">
      <c r="B13" s="90"/>
      <c r="C13" s="91"/>
      <c r="D13" s="109"/>
      <c r="E13" s="109"/>
      <c r="F13" s="104"/>
      <c r="G13" s="109"/>
      <c r="H13" s="110"/>
    </row>
    <row r="14" spans="1:9" x14ac:dyDescent="0.25">
      <c r="B14" s="90"/>
      <c r="C14" s="91"/>
      <c r="D14" s="109"/>
      <c r="E14" s="109"/>
      <c r="F14" s="104"/>
      <c r="G14" s="109"/>
      <c r="H14" s="110"/>
    </row>
    <row r="15" spans="1:9" x14ac:dyDescent="0.25">
      <c r="B15" s="90"/>
      <c r="C15" s="91"/>
      <c r="D15" s="109"/>
      <c r="E15" s="109"/>
      <c r="F15" s="104"/>
      <c r="G15" s="109"/>
      <c r="H15" s="110"/>
    </row>
    <row r="16" spans="1:9" x14ac:dyDescent="0.25">
      <c r="B16" s="90"/>
      <c r="C16" s="91"/>
      <c r="D16" s="109"/>
      <c r="E16" s="109"/>
      <c r="F16" s="104"/>
      <c r="G16" s="109"/>
      <c r="H16" s="110"/>
    </row>
    <row r="17" spans="1:9" x14ac:dyDescent="0.25">
      <c r="B17" s="90"/>
      <c r="C17" s="92"/>
      <c r="D17" s="109"/>
      <c r="E17" s="109"/>
      <c r="F17" s="104"/>
      <c r="G17" s="109"/>
      <c r="H17" s="110"/>
    </row>
    <row r="18" spans="1:9" x14ac:dyDescent="0.25">
      <c r="B18" s="33"/>
      <c r="C18" s="34"/>
      <c r="D18" s="31"/>
      <c r="E18" s="31"/>
      <c r="G18" s="27"/>
      <c r="H18" s="27"/>
      <c r="I18" s="27"/>
    </row>
    <row r="19" spans="1:9" x14ac:dyDescent="0.25">
      <c r="B19" s="28" t="s">
        <v>63</v>
      </c>
      <c r="C19" s="32">
        <f>SUM(C11:C17)</f>
        <v>2717000</v>
      </c>
      <c r="D19" s="31"/>
      <c r="E19" s="31"/>
    </row>
    <row r="20" spans="1:9" x14ac:dyDescent="0.25">
      <c r="A20" s="27"/>
      <c r="B20" s="63" t="s">
        <v>122</v>
      </c>
      <c r="C20" s="27"/>
      <c r="D20" s="57"/>
      <c r="E20" s="57"/>
      <c r="F20" s="27"/>
      <c r="G20" s="27"/>
      <c r="H20" s="27"/>
      <c r="I20" s="27"/>
    </row>
    <row r="21" spans="1:9" x14ac:dyDescent="0.25">
      <c r="A21" s="27"/>
      <c r="B21" s="63" t="s">
        <v>97</v>
      </c>
      <c r="C21" s="27"/>
      <c r="D21" s="57"/>
      <c r="E21" s="57"/>
      <c r="F21" s="27"/>
      <c r="G21" s="27"/>
      <c r="H21" s="27"/>
      <c r="I21" s="27"/>
    </row>
    <row r="22" spans="1:9" x14ac:dyDescent="0.25">
      <c r="A22" s="27"/>
      <c r="B22" s="63" t="s">
        <v>111</v>
      </c>
      <c r="C22" s="27"/>
      <c r="D22" s="57"/>
      <c r="E22" s="57"/>
      <c r="F22" s="27"/>
      <c r="G22" s="27"/>
      <c r="H22" s="27"/>
      <c r="I22" s="27"/>
    </row>
    <row r="23" spans="1:9" x14ac:dyDescent="0.25">
      <c r="A23" s="27"/>
      <c r="B23" s="63" t="s">
        <v>76</v>
      </c>
      <c r="C23" s="96"/>
      <c r="D23" s="96"/>
      <c r="E23" s="96"/>
      <c r="F23" s="96"/>
      <c r="G23" s="96"/>
      <c r="H23" s="96"/>
      <c r="I23" s="96"/>
    </row>
    <row r="24" spans="1:9" x14ac:dyDescent="0.25">
      <c r="B24" s="33"/>
      <c r="C24" s="34"/>
      <c r="D24" s="31"/>
      <c r="E24" s="31"/>
    </row>
    <row r="26" spans="1:9" hidden="1" x14ac:dyDescent="0.25">
      <c r="D26" s="5"/>
      <c r="E26" s="5"/>
    </row>
    <row r="27" spans="1:9" hidden="1" x14ac:dyDescent="0.25">
      <c r="B27" s="21">
        <v>28738793</v>
      </c>
      <c r="C27" s="21"/>
      <c r="D27" s="6" t="s">
        <v>18</v>
      </c>
      <c r="E27" s="6"/>
      <c r="F27" s="6"/>
    </row>
    <row r="28" spans="1:9" hidden="1" x14ac:dyDescent="0.25">
      <c r="B28" s="21">
        <v>19907281</v>
      </c>
      <c r="C28" s="21"/>
      <c r="D28" t="s">
        <v>16</v>
      </c>
    </row>
    <row r="29" spans="1:9" hidden="1" x14ac:dyDescent="0.25">
      <c r="B29" s="21">
        <f>SUM(B27:B28)</f>
        <v>48646074</v>
      </c>
      <c r="C29" s="21"/>
      <c r="D29" t="s">
        <v>4</v>
      </c>
    </row>
    <row r="30" spans="1:9" ht="7.9" hidden="1" customHeight="1" x14ac:dyDescent="0.25">
      <c r="B30" s="1"/>
      <c r="C30" s="1"/>
    </row>
    <row r="31" spans="1:9" hidden="1" x14ac:dyDescent="0.25">
      <c r="B31" s="1">
        <f>1/4000*B29*0.9</f>
        <v>10945.36665</v>
      </c>
      <c r="C31" s="1"/>
      <c r="D31" t="s">
        <v>17</v>
      </c>
    </row>
  </sheetData>
  <mergeCells count="9">
    <mergeCell ref="A1:I4"/>
    <mergeCell ref="B9:B10"/>
    <mergeCell ref="E9:E10"/>
    <mergeCell ref="G9:G10"/>
    <mergeCell ref="H9:H10"/>
    <mergeCell ref="D5:D7"/>
    <mergeCell ref="E5:E7"/>
    <mergeCell ref="C9:C10"/>
    <mergeCell ref="D9:D10"/>
  </mergeCells>
  <pageMargins left="0.7" right="0.7" top="0.75" bottom="0.75" header="0.3" footer="0.3"/>
  <pageSetup scale="50" orientation="landscape" r:id="rId1"/>
  <colBreaks count="1" manualBreakCount="1">
    <brk id="3" max="33" man="1"/>
  </col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pageSetUpPr fitToPage="1"/>
  </sheetPr>
  <dimension ref="A1:G21"/>
  <sheetViews>
    <sheetView showGridLines="0" zoomScale="90" zoomScaleNormal="90" workbookViewId="0">
      <selection activeCell="A5" sqref="A5"/>
    </sheetView>
  </sheetViews>
  <sheetFormatPr defaultRowHeight="15" x14ac:dyDescent="0.25"/>
  <cols>
    <col min="2" max="2" width="71.5703125" customWidth="1"/>
    <col min="3" max="3" width="27.7109375" bestFit="1" customWidth="1"/>
    <col min="4" max="4" width="46.28515625" customWidth="1"/>
    <col min="5" max="5" width="57.28515625" bestFit="1" customWidth="1"/>
    <col min="7" max="7" width="10.5703125" customWidth="1"/>
    <col min="8" max="16384" width="9.140625" style="27"/>
  </cols>
  <sheetData>
    <row r="1" spans="1:7" ht="14.25" customHeight="1" x14ac:dyDescent="0.25">
      <c r="A1" s="152" t="s">
        <v>121</v>
      </c>
      <c r="B1" s="152"/>
      <c r="C1" s="152"/>
      <c r="D1" s="152"/>
      <c r="E1" s="152"/>
      <c r="F1" s="152"/>
      <c r="G1" s="152"/>
    </row>
    <row r="2" spans="1:7" ht="14.25" customHeight="1" x14ac:dyDescent="0.25">
      <c r="A2" s="152"/>
      <c r="B2" s="152"/>
      <c r="C2" s="152"/>
      <c r="D2" s="152"/>
      <c r="E2" s="152"/>
      <c r="F2" s="152"/>
      <c r="G2" s="152"/>
    </row>
    <row r="3" spans="1:7" ht="14.25" customHeight="1" x14ac:dyDescent="0.25">
      <c r="A3" s="152"/>
      <c r="B3" s="152"/>
      <c r="C3" s="152"/>
      <c r="D3" s="152"/>
      <c r="E3" s="152"/>
      <c r="F3" s="152"/>
      <c r="G3" s="152"/>
    </row>
    <row r="4" spans="1:7" ht="14.25" customHeight="1" x14ac:dyDescent="0.25">
      <c r="A4" s="152"/>
      <c r="B4" s="152"/>
      <c r="C4" s="152"/>
      <c r="D4" s="152"/>
      <c r="E4" s="152"/>
      <c r="F4" s="152"/>
      <c r="G4" s="152"/>
    </row>
    <row r="8" spans="1:7" ht="18.75" x14ac:dyDescent="0.3">
      <c r="B8" s="62" t="s">
        <v>131</v>
      </c>
      <c r="C8" s="3"/>
      <c r="D8" s="3"/>
      <c r="E8" s="3"/>
      <c r="F8" s="3"/>
      <c r="G8" s="3"/>
    </row>
    <row r="9" spans="1:7" ht="15" customHeight="1" x14ac:dyDescent="0.25">
      <c r="B9" s="140" t="s">
        <v>98</v>
      </c>
      <c r="C9" s="146" t="s">
        <v>64</v>
      </c>
      <c r="D9" s="147"/>
      <c r="E9" s="66"/>
    </row>
    <row r="10" spans="1:7" ht="15" customHeight="1" x14ac:dyDescent="0.25">
      <c r="B10" s="140"/>
      <c r="C10" s="148"/>
      <c r="D10" s="149"/>
      <c r="E10" s="66"/>
    </row>
    <row r="11" spans="1:7" ht="50.25" customHeight="1" x14ac:dyDescent="0.25">
      <c r="B11" s="82" t="str">
        <f>'Demographic Param'!B11</f>
        <v>Community and Social Services</v>
      </c>
      <c r="C11" s="65"/>
      <c r="D11" s="57"/>
      <c r="E11" s="66"/>
      <c r="F11" s="27"/>
      <c r="G11" s="27"/>
    </row>
    <row r="12" spans="1:7" ht="50.25" customHeight="1" x14ac:dyDescent="0.25">
      <c r="B12" s="82">
        <f>'Demographic Param'!B12</f>
        <v>0</v>
      </c>
      <c r="C12" s="65"/>
      <c r="D12" s="57"/>
      <c r="E12" s="66"/>
    </row>
    <row r="13" spans="1:7" ht="50.25" customHeight="1" x14ac:dyDescent="0.25">
      <c r="B13" s="82">
        <f>'Demographic Param'!B13</f>
        <v>0</v>
      </c>
      <c r="C13" s="65"/>
      <c r="D13" s="57"/>
      <c r="E13" s="66"/>
    </row>
    <row r="14" spans="1:7" ht="50.25" customHeight="1" x14ac:dyDescent="0.25">
      <c r="B14" s="82">
        <f>'Demographic Param'!B14</f>
        <v>0</v>
      </c>
      <c r="C14" s="65"/>
      <c r="D14" s="57"/>
      <c r="E14" s="66"/>
    </row>
    <row r="15" spans="1:7" ht="50.25" customHeight="1" x14ac:dyDescent="0.25">
      <c r="B15" s="82">
        <f>'Demographic Param'!B15</f>
        <v>0</v>
      </c>
      <c r="C15" s="65"/>
      <c r="D15" s="57"/>
      <c r="E15" s="66"/>
    </row>
    <row r="16" spans="1:7" ht="50.25" customHeight="1" x14ac:dyDescent="0.25">
      <c r="B16" s="82">
        <f>'Demographic Param'!B16</f>
        <v>0</v>
      </c>
      <c r="C16" s="65"/>
      <c r="D16" s="57"/>
      <c r="E16" s="66"/>
    </row>
    <row r="17" spans="2:5" ht="50.25" customHeight="1" x14ac:dyDescent="0.25">
      <c r="B17" s="82">
        <f>'Demographic Param'!B17</f>
        <v>0</v>
      </c>
      <c r="C17" s="65"/>
      <c r="D17" s="57"/>
      <c r="E17" s="66"/>
    </row>
    <row r="18" spans="2:5" ht="15" customHeight="1" x14ac:dyDescent="0.25">
      <c r="B18" s="88"/>
      <c r="C18" s="65"/>
      <c r="D18" s="57"/>
      <c r="E18" s="66"/>
    </row>
    <row r="19" spans="2:5" ht="15" customHeight="1" x14ac:dyDescent="0.25">
      <c r="B19" s="33"/>
      <c r="C19" s="65"/>
      <c r="D19" s="57"/>
      <c r="E19" s="66"/>
    </row>
    <row r="20" spans="2:5" x14ac:dyDescent="0.25">
      <c r="B20" s="28" t="s">
        <v>66</v>
      </c>
      <c r="C20" s="150">
        <f>GroupSelection_Aux!C19</f>
        <v>2717000</v>
      </c>
      <c r="D20" s="151"/>
      <c r="E20" s="25"/>
    </row>
    <row r="21" spans="2:5" ht="15" customHeight="1" x14ac:dyDescent="0.25">
      <c r="B21" s="28" t="s">
        <v>70</v>
      </c>
      <c r="C21" s="144">
        <f>C20/'Demographic Param'!C19</f>
        <v>1</v>
      </c>
      <c r="D21" s="145"/>
      <c r="E21" s="27"/>
    </row>
  </sheetData>
  <mergeCells count="5">
    <mergeCell ref="C21:D21"/>
    <mergeCell ref="B9:B10"/>
    <mergeCell ref="C9:D10"/>
    <mergeCell ref="C20:D20"/>
    <mergeCell ref="A1:G4"/>
  </mergeCells>
  <pageMargins left="0.7" right="0.7" top="0.75" bottom="0.75" header="0.3" footer="0.3"/>
  <pageSetup scale="52" orientation="landscape" r:id="rId1"/>
  <colBreaks count="1" manualBreakCount="1">
    <brk id="3" max="25" man="1"/>
  </colBreaks>
  <drawing r:id="rId2"/>
  <legacyDrawing r:id="rId3"/>
  <mc:AlternateContent xmlns:mc="http://schemas.openxmlformats.org/markup-compatibility/2006">
    <mc:Choice Requires="x14">
      <controls>
        <mc:AlternateContent xmlns:mc="http://schemas.openxmlformats.org/markup-compatibility/2006">
          <mc:Choice Requires="x14">
            <control shapeId="5122" r:id="rId4" name="List Box 2">
              <controlPr defaultSize="0" autoLine="0" autoPict="0">
                <anchor moveWithCells="1">
                  <from>
                    <xdr:col>2</xdr:col>
                    <xdr:colOff>171450</xdr:colOff>
                    <xdr:row>10</xdr:row>
                    <xdr:rowOff>76200</xdr:rowOff>
                  </from>
                  <to>
                    <xdr:col>3</xdr:col>
                    <xdr:colOff>2962275</xdr:colOff>
                    <xdr:row>10</xdr:row>
                    <xdr:rowOff>609600</xdr:rowOff>
                  </to>
                </anchor>
              </controlPr>
            </control>
          </mc:Choice>
        </mc:AlternateContent>
        <mc:AlternateContent xmlns:mc="http://schemas.openxmlformats.org/markup-compatibility/2006">
          <mc:Choice Requires="x14">
            <control shapeId="5123" r:id="rId5" name="List Box 3">
              <controlPr defaultSize="0" autoLine="0" autoPict="0">
                <anchor moveWithCells="1">
                  <from>
                    <xdr:col>2</xdr:col>
                    <xdr:colOff>171450</xdr:colOff>
                    <xdr:row>11</xdr:row>
                    <xdr:rowOff>76200</xdr:rowOff>
                  </from>
                  <to>
                    <xdr:col>3</xdr:col>
                    <xdr:colOff>2962275</xdr:colOff>
                    <xdr:row>11</xdr:row>
                    <xdr:rowOff>609600</xdr:rowOff>
                  </to>
                </anchor>
              </controlPr>
            </control>
          </mc:Choice>
        </mc:AlternateContent>
        <mc:AlternateContent xmlns:mc="http://schemas.openxmlformats.org/markup-compatibility/2006">
          <mc:Choice Requires="x14">
            <control shapeId="5124" r:id="rId6" name="List Box 4">
              <controlPr defaultSize="0" autoLine="0" autoPict="0">
                <anchor moveWithCells="1">
                  <from>
                    <xdr:col>2</xdr:col>
                    <xdr:colOff>171450</xdr:colOff>
                    <xdr:row>12</xdr:row>
                    <xdr:rowOff>76200</xdr:rowOff>
                  </from>
                  <to>
                    <xdr:col>3</xdr:col>
                    <xdr:colOff>2952750</xdr:colOff>
                    <xdr:row>12</xdr:row>
                    <xdr:rowOff>609600</xdr:rowOff>
                  </to>
                </anchor>
              </controlPr>
            </control>
          </mc:Choice>
        </mc:AlternateContent>
        <mc:AlternateContent xmlns:mc="http://schemas.openxmlformats.org/markup-compatibility/2006">
          <mc:Choice Requires="x14">
            <control shapeId="5125" r:id="rId7" name="List Box 5">
              <controlPr defaultSize="0" autoLine="0" autoPict="0">
                <anchor moveWithCells="1">
                  <from>
                    <xdr:col>2</xdr:col>
                    <xdr:colOff>171450</xdr:colOff>
                    <xdr:row>13</xdr:row>
                    <xdr:rowOff>76200</xdr:rowOff>
                  </from>
                  <to>
                    <xdr:col>3</xdr:col>
                    <xdr:colOff>2952750</xdr:colOff>
                    <xdr:row>13</xdr:row>
                    <xdr:rowOff>609600</xdr:rowOff>
                  </to>
                </anchor>
              </controlPr>
            </control>
          </mc:Choice>
        </mc:AlternateContent>
        <mc:AlternateContent xmlns:mc="http://schemas.openxmlformats.org/markup-compatibility/2006">
          <mc:Choice Requires="x14">
            <control shapeId="5126" r:id="rId8" name="List Box 6">
              <controlPr defaultSize="0" autoLine="0" autoPict="0">
                <anchor moveWithCells="1">
                  <from>
                    <xdr:col>2</xdr:col>
                    <xdr:colOff>171450</xdr:colOff>
                    <xdr:row>14</xdr:row>
                    <xdr:rowOff>76200</xdr:rowOff>
                  </from>
                  <to>
                    <xdr:col>3</xdr:col>
                    <xdr:colOff>2952750</xdr:colOff>
                    <xdr:row>14</xdr:row>
                    <xdr:rowOff>609600</xdr:rowOff>
                  </to>
                </anchor>
              </controlPr>
            </control>
          </mc:Choice>
        </mc:AlternateContent>
        <mc:AlternateContent xmlns:mc="http://schemas.openxmlformats.org/markup-compatibility/2006">
          <mc:Choice Requires="x14">
            <control shapeId="5127" r:id="rId9" name="List Box 7">
              <controlPr defaultSize="0" autoLine="0" autoPict="0">
                <anchor moveWithCells="1">
                  <from>
                    <xdr:col>2</xdr:col>
                    <xdr:colOff>171450</xdr:colOff>
                    <xdr:row>15</xdr:row>
                    <xdr:rowOff>76200</xdr:rowOff>
                  </from>
                  <to>
                    <xdr:col>3</xdr:col>
                    <xdr:colOff>2962275</xdr:colOff>
                    <xdr:row>15</xdr:row>
                    <xdr:rowOff>609600</xdr:rowOff>
                  </to>
                </anchor>
              </controlPr>
            </control>
          </mc:Choice>
        </mc:AlternateContent>
        <mc:AlternateContent xmlns:mc="http://schemas.openxmlformats.org/markup-compatibility/2006">
          <mc:Choice Requires="x14">
            <control shapeId="5128" r:id="rId10" name="List Box 8">
              <controlPr defaultSize="0" autoLine="0" autoPict="0">
                <anchor moveWithCells="1">
                  <from>
                    <xdr:col>2</xdr:col>
                    <xdr:colOff>171450</xdr:colOff>
                    <xdr:row>16</xdr:row>
                    <xdr:rowOff>76200</xdr:rowOff>
                  </from>
                  <to>
                    <xdr:col>3</xdr:col>
                    <xdr:colOff>2962275</xdr:colOff>
                    <xdr:row>16</xdr:row>
                    <xdr:rowOff>609600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pageSetUpPr fitToPage="1"/>
  </sheetPr>
  <dimension ref="A1:N33"/>
  <sheetViews>
    <sheetView showGridLines="0" zoomScale="80" zoomScaleNormal="80" workbookViewId="0">
      <selection activeCell="A5" sqref="A5"/>
    </sheetView>
  </sheetViews>
  <sheetFormatPr defaultRowHeight="15" x14ac:dyDescent="0.25"/>
  <cols>
    <col min="2" max="2" width="54.7109375" customWidth="1"/>
    <col min="3" max="3" width="20.7109375" customWidth="1"/>
    <col min="4" max="4" width="28" customWidth="1"/>
    <col min="5" max="5" width="24.7109375" customWidth="1"/>
    <col min="6" max="6" width="3" customWidth="1"/>
    <col min="7" max="7" width="17.7109375" customWidth="1"/>
    <col min="8" max="11" width="18.5703125" customWidth="1"/>
    <col min="12" max="12" width="14" customWidth="1"/>
    <col min="13" max="13" width="2.7109375" customWidth="1"/>
    <col min="14" max="14" width="90.140625" customWidth="1"/>
    <col min="15" max="16384" width="9.140625" style="27"/>
  </cols>
  <sheetData>
    <row r="1" spans="1:14" ht="15" customHeight="1" x14ac:dyDescent="0.25">
      <c r="A1" s="153" t="s">
        <v>38</v>
      </c>
      <c r="B1" s="153"/>
      <c r="C1" s="153"/>
      <c r="D1" s="153"/>
      <c r="E1" s="153"/>
      <c r="F1" s="153"/>
      <c r="G1" s="153"/>
      <c r="H1" s="153"/>
      <c r="I1" s="153"/>
      <c r="J1" s="153"/>
      <c r="K1" s="153"/>
      <c r="L1" s="153"/>
      <c r="M1" s="153"/>
      <c r="N1" s="153"/>
    </row>
    <row r="2" spans="1:14" ht="15" customHeight="1" x14ac:dyDescent="0.25">
      <c r="A2" s="153"/>
      <c r="B2" s="153"/>
      <c r="C2" s="153"/>
      <c r="D2" s="153"/>
      <c r="E2" s="153"/>
      <c r="F2" s="153"/>
      <c r="G2" s="153"/>
      <c r="H2" s="153"/>
      <c r="I2" s="153"/>
      <c r="J2" s="153"/>
      <c r="K2" s="153"/>
      <c r="L2" s="153"/>
      <c r="M2" s="153"/>
      <c r="N2" s="153"/>
    </row>
    <row r="3" spans="1:14" ht="15" customHeight="1" x14ac:dyDescent="0.25">
      <c r="A3" s="153"/>
      <c r="B3" s="153"/>
      <c r="C3" s="153"/>
      <c r="D3" s="153"/>
      <c r="E3" s="153"/>
      <c r="F3" s="153"/>
      <c r="G3" s="153"/>
      <c r="H3" s="153"/>
      <c r="I3" s="153"/>
      <c r="J3" s="153"/>
      <c r="K3" s="153"/>
      <c r="L3" s="153"/>
      <c r="M3" s="153"/>
      <c r="N3" s="153"/>
    </row>
    <row r="4" spans="1:14" ht="15" customHeight="1" x14ac:dyDescent="0.25">
      <c r="A4" s="153"/>
      <c r="B4" s="153"/>
      <c r="C4" s="153"/>
      <c r="D4" s="153"/>
      <c r="E4" s="153"/>
      <c r="F4" s="153"/>
      <c r="G4" s="153"/>
      <c r="H4" s="153"/>
      <c r="I4" s="153"/>
      <c r="J4" s="153"/>
      <c r="K4" s="153"/>
      <c r="L4" s="153"/>
      <c r="M4" s="153"/>
      <c r="N4" s="153"/>
    </row>
    <row r="5" spans="1:14" x14ac:dyDescent="0.25">
      <c r="A5" s="27"/>
      <c r="B5" s="27"/>
      <c r="C5" s="27"/>
      <c r="D5" s="27"/>
      <c r="E5" s="27"/>
      <c r="F5" s="27"/>
      <c r="G5" s="27"/>
      <c r="H5" s="27"/>
      <c r="I5" s="27"/>
      <c r="J5" s="27"/>
      <c r="K5" s="27"/>
      <c r="L5" s="27"/>
      <c r="M5" s="27"/>
      <c r="N5" s="27"/>
    </row>
    <row r="8" spans="1:14" ht="18.75" x14ac:dyDescent="0.3">
      <c r="B8" s="62" t="s">
        <v>37</v>
      </c>
      <c r="C8" s="156" t="s">
        <v>28</v>
      </c>
      <c r="D8" s="156"/>
      <c r="E8" s="156"/>
      <c r="F8" s="3"/>
      <c r="G8" s="157" t="s">
        <v>43</v>
      </c>
      <c r="H8" s="157"/>
      <c r="I8" s="157"/>
      <c r="J8" s="157"/>
      <c r="K8" s="157"/>
      <c r="L8" s="157"/>
      <c r="M8" s="3"/>
      <c r="N8" s="67" t="s">
        <v>44</v>
      </c>
    </row>
    <row r="9" spans="1:14" ht="18.75" customHeight="1" x14ac:dyDescent="0.25">
      <c r="B9" s="140" t="s">
        <v>98</v>
      </c>
      <c r="C9" s="140" t="s">
        <v>23</v>
      </c>
      <c r="D9" s="140" t="s">
        <v>115</v>
      </c>
      <c r="E9" s="140" t="s">
        <v>77</v>
      </c>
      <c r="F9" s="31"/>
      <c r="G9" s="154" t="s">
        <v>45</v>
      </c>
      <c r="H9" s="154" t="s">
        <v>39</v>
      </c>
      <c r="I9" s="154" t="s">
        <v>116</v>
      </c>
      <c r="J9" s="154" t="s">
        <v>78</v>
      </c>
      <c r="K9" s="158" t="s">
        <v>117</v>
      </c>
      <c r="L9" s="158" t="s">
        <v>40</v>
      </c>
      <c r="N9" s="155" t="s">
        <v>41</v>
      </c>
    </row>
    <row r="10" spans="1:14" ht="18.75" customHeight="1" x14ac:dyDescent="0.25">
      <c r="B10" s="140"/>
      <c r="C10" s="140"/>
      <c r="D10" s="140"/>
      <c r="E10" s="140"/>
      <c r="F10" s="31"/>
      <c r="G10" s="154"/>
      <c r="H10" s="154"/>
      <c r="I10" s="154"/>
      <c r="J10" s="154"/>
      <c r="K10" s="158"/>
      <c r="L10" s="158"/>
      <c r="N10" s="155" t="s">
        <v>41</v>
      </c>
    </row>
    <row r="11" spans="1:14" x14ac:dyDescent="0.25">
      <c r="B11" s="99" t="str">
        <f>'Demographic Param'!B11</f>
        <v>Community and Social Services</v>
      </c>
      <c r="C11" s="73">
        <f>'Demographic Param'!C11</f>
        <v>2717000</v>
      </c>
      <c r="D11" s="74">
        <f>'Demographic Param'!D11</f>
        <v>57.612744886000002</v>
      </c>
      <c r="E11" s="74">
        <f>'Demographic Param'!E11</f>
        <v>81.322513234442098</v>
      </c>
      <c r="F11" s="31"/>
      <c r="G11" s="75">
        <v>1</v>
      </c>
      <c r="H11" s="76">
        <f>IF(G11=1,C11,0)</f>
        <v>2717000</v>
      </c>
      <c r="I11" s="76">
        <f>IF(G11=2,D11*C11/100,0)</f>
        <v>0</v>
      </c>
      <c r="J11" s="76">
        <f>IF(G11=3,E11*C11/100,0)</f>
        <v>0</v>
      </c>
      <c r="K11" s="76">
        <f>IF(G11=4,C11*((D11/100)*(E11/100)),0)</f>
        <v>0</v>
      </c>
      <c r="L11" s="76">
        <f>SUM(H11:K11)</f>
        <v>2717000</v>
      </c>
      <c r="N11" s="75" t="s">
        <v>42</v>
      </c>
    </row>
    <row r="12" spans="1:14" x14ac:dyDescent="0.25">
      <c r="B12" s="99">
        <f>'Demographic Param'!B12</f>
        <v>0</v>
      </c>
      <c r="C12" s="73">
        <f>'Demographic Param'!C12</f>
        <v>0</v>
      </c>
      <c r="D12" s="74">
        <f>'Demographic Param'!D12</f>
        <v>0</v>
      </c>
      <c r="E12" s="74">
        <f>'Demographic Param'!E12</f>
        <v>0</v>
      </c>
      <c r="F12" s="31"/>
      <c r="G12" s="75">
        <v>1</v>
      </c>
      <c r="H12" s="76">
        <f t="shared" ref="H12:H16" si="0">IF(G12=1,C12,0)</f>
        <v>0</v>
      </c>
      <c r="I12" s="76">
        <f t="shared" ref="I12:I16" si="1">IF(G12=2,D12*C12/100,0)</f>
        <v>0</v>
      </c>
      <c r="J12" s="76">
        <f t="shared" ref="J12:J16" si="2">IF(G12=3,E12*C12/100,0)</f>
        <v>0</v>
      </c>
      <c r="K12" s="76">
        <f t="shared" ref="K12:K16" si="3">IF(G12=4,C12*((D12/100)*(E12/100)),0)</f>
        <v>0</v>
      </c>
      <c r="L12" s="76">
        <f t="shared" ref="L12:L17" si="4">SUM(H12:K12)</f>
        <v>0</v>
      </c>
      <c r="N12" s="75" t="s">
        <v>119</v>
      </c>
    </row>
    <row r="13" spans="1:14" x14ac:dyDescent="0.25">
      <c r="B13" s="99">
        <f>'Demographic Param'!B13</f>
        <v>0</v>
      </c>
      <c r="C13" s="73">
        <f>'Demographic Param'!C13</f>
        <v>0</v>
      </c>
      <c r="D13" s="74">
        <f>'Demographic Param'!D13</f>
        <v>0</v>
      </c>
      <c r="E13" s="74">
        <f>'Demographic Param'!E13</f>
        <v>0</v>
      </c>
      <c r="F13" s="31"/>
      <c r="G13" s="75">
        <v>1</v>
      </c>
      <c r="H13" s="76">
        <f t="shared" si="0"/>
        <v>0</v>
      </c>
      <c r="I13" s="76">
        <f t="shared" si="1"/>
        <v>0</v>
      </c>
      <c r="J13" s="76">
        <f t="shared" si="2"/>
        <v>0</v>
      </c>
      <c r="K13" s="76">
        <f t="shared" si="3"/>
        <v>0</v>
      </c>
      <c r="L13" s="76">
        <f t="shared" si="4"/>
        <v>0</v>
      </c>
      <c r="N13" s="75" t="s">
        <v>79</v>
      </c>
    </row>
    <row r="14" spans="1:14" x14ac:dyDescent="0.25">
      <c r="B14" s="99">
        <f>'Demographic Param'!B14</f>
        <v>0</v>
      </c>
      <c r="C14" s="73">
        <f>'Demographic Param'!C14</f>
        <v>0</v>
      </c>
      <c r="D14" s="74">
        <f>'Demographic Param'!D14</f>
        <v>0</v>
      </c>
      <c r="E14" s="74">
        <f>'Demographic Param'!E14</f>
        <v>0</v>
      </c>
      <c r="F14" s="31"/>
      <c r="G14" s="75">
        <v>1</v>
      </c>
      <c r="H14" s="76">
        <f t="shared" si="0"/>
        <v>0</v>
      </c>
      <c r="I14" s="76">
        <f t="shared" si="1"/>
        <v>0</v>
      </c>
      <c r="J14" s="76">
        <f t="shared" si="2"/>
        <v>0</v>
      </c>
      <c r="K14" s="76">
        <f t="shared" si="3"/>
        <v>0</v>
      </c>
      <c r="L14" s="76">
        <f t="shared" si="4"/>
        <v>0</v>
      </c>
      <c r="N14" s="75" t="s">
        <v>120</v>
      </c>
    </row>
    <row r="15" spans="1:14" x14ac:dyDescent="0.25">
      <c r="B15" s="99">
        <f>'Demographic Param'!B15</f>
        <v>0</v>
      </c>
      <c r="C15" s="73">
        <f>'Demographic Param'!C15</f>
        <v>0</v>
      </c>
      <c r="D15" s="74">
        <f>'Demographic Param'!D15</f>
        <v>0</v>
      </c>
      <c r="E15" s="74">
        <f>'Demographic Param'!E15</f>
        <v>0</v>
      </c>
      <c r="F15" s="31"/>
      <c r="G15" s="75">
        <v>1</v>
      </c>
      <c r="H15" s="76">
        <f t="shared" si="0"/>
        <v>0</v>
      </c>
      <c r="I15" s="76">
        <f t="shared" si="1"/>
        <v>0</v>
      </c>
      <c r="J15" s="76">
        <f t="shared" si="2"/>
        <v>0</v>
      </c>
      <c r="K15" s="76">
        <f t="shared" si="3"/>
        <v>0</v>
      </c>
      <c r="L15" s="76">
        <f t="shared" si="4"/>
        <v>0</v>
      </c>
    </row>
    <row r="16" spans="1:14" x14ac:dyDescent="0.25">
      <c r="B16" s="99">
        <f>'Demographic Param'!B16</f>
        <v>0</v>
      </c>
      <c r="C16" s="73">
        <f>'Demographic Param'!C16</f>
        <v>0</v>
      </c>
      <c r="D16" s="74">
        <f>'Demographic Param'!D16</f>
        <v>0</v>
      </c>
      <c r="E16" s="74">
        <f>'Demographic Param'!E16</f>
        <v>0</v>
      </c>
      <c r="F16" s="31"/>
      <c r="G16" s="75">
        <v>1</v>
      </c>
      <c r="H16" s="76">
        <f t="shared" si="0"/>
        <v>0</v>
      </c>
      <c r="I16" s="76">
        <f t="shared" si="1"/>
        <v>0</v>
      </c>
      <c r="J16" s="76">
        <f t="shared" si="2"/>
        <v>0</v>
      </c>
      <c r="K16" s="76">
        <f t="shared" si="3"/>
        <v>0</v>
      </c>
      <c r="L16" s="76">
        <f t="shared" si="4"/>
        <v>0</v>
      </c>
    </row>
    <row r="17" spans="1:14" x14ac:dyDescent="0.25">
      <c r="B17" s="99">
        <f>'Demographic Param'!B17</f>
        <v>0</v>
      </c>
      <c r="C17" s="73">
        <f>'Demographic Param'!C17</f>
        <v>0</v>
      </c>
      <c r="D17" s="74">
        <f>'Demographic Param'!D17</f>
        <v>0</v>
      </c>
      <c r="E17" s="74">
        <f>'Demographic Param'!E17</f>
        <v>0</v>
      </c>
      <c r="F17" s="31"/>
      <c r="G17" s="75">
        <v>1</v>
      </c>
      <c r="H17" s="76">
        <f>IF(G17=1,C17,0)</f>
        <v>0</v>
      </c>
      <c r="I17" s="76">
        <f>IF(G17=2,D17*C17/100,0)</f>
        <v>0</v>
      </c>
      <c r="J17" s="76">
        <f>IF(G17=3,E17*C17/100,0)</f>
        <v>0</v>
      </c>
      <c r="K17" s="76">
        <f>IF(G17=4,C17*((D17/100)*(E17/100)),0)</f>
        <v>0</v>
      </c>
      <c r="L17" s="76">
        <f t="shared" si="4"/>
        <v>0</v>
      </c>
    </row>
    <row r="18" spans="1:14" x14ac:dyDescent="0.25">
      <c r="A18" s="27"/>
      <c r="B18" s="27"/>
      <c r="C18" s="27"/>
      <c r="D18" s="57"/>
      <c r="E18" s="57"/>
      <c r="F18" s="57"/>
      <c r="G18" s="57"/>
      <c r="H18" s="57"/>
      <c r="I18" s="27"/>
      <c r="J18" s="27"/>
      <c r="K18" s="27"/>
      <c r="L18" s="27"/>
      <c r="M18" s="27"/>
      <c r="N18" s="27"/>
    </row>
    <row r="19" spans="1:14" x14ac:dyDescent="0.25">
      <c r="B19" s="28" t="s">
        <v>65</v>
      </c>
      <c r="C19" s="32">
        <f>SUM(L11:L17)</f>
        <v>2717000</v>
      </c>
      <c r="D19" s="57"/>
      <c r="E19" s="57"/>
      <c r="F19" s="57"/>
      <c r="G19" s="57"/>
      <c r="H19" s="57"/>
      <c r="I19" s="27"/>
      <c r="J19" s="27"/>
    </row>
    <row r="20" spans="1:14" x14ac:dyDescent="0.25">
      <c r="A20" s="27"/>
      <c r="B20" s="63" t="s">
        <v>36</v>
      </c>
      <c r="C20" s="27"/>
      <c r="D20" s="57"/>
      <c r="E20" s="57"/>
      <c r="F20" s="57"/>
      <c r="G20" s="57"/>
      <c r="H20" s="57"/>
      <c r="I20" s="27"/>
      <c r="J20" s="27"/>
      <c r="K20" s="27"/>
      <c r="L20" s="27"/>
      <c r="M20" s="27"/>
      <c r="N20" s="27"/>
    </row>
    <row r="21" spans="1:14" x14ac:dyDescent="0.25">
      <c r="A21" s="27"/>
      <c r="B21" s="63" t="s">
        <v>118</v>
      </c>
      <c r="C21" s="56"/>
      <c r="D21" s="57"/>
      <c r="E21" s="57"/>
      <c r="F21" s="57"/>
      <c r="G21" s="57"/>
      <c r="H21" s="57"/>
      <c r="I21" s="27"/>
      <c r="J21" s="27"/>
      <c r="K21" s="27"/>
      <c r="L21" s="27"/>
      <c r="M21" s="27"/>
      <c r="N21" s="27"/>
    </row>
    <row r="22" spans="1:14" x14ac:dyDescent="0.25">
      <c r="B22" s="33"/>
      <c r="C22" s="34"/>
      <c r="D22" s="31"/>
      <c r="E22" s="31"/>
      <c r="F22" s="31"/>
      <c r="G22" s="31"/>
      <c r="H22" s="31"/>
      <c r="J22" s="27"/>
      <c r="K22" s="27"/>
      <c r="L22" s="27"/>
    </row>
    <row r="24" spans="1:14" hidden="1" x14ac:dyDescent="0.25">
      <c r="D24" s="5"/>
      <c r="E24" s="5"/>
      <c r="F24" s="5"/>
      <c r="G24" s="5"/>
    </row>
    <row r="25" spans="1:14" hidden="1" x14ac:dyDescent="0.25">
      <c r="B25" s="21">
        <v>28738793</v>
      </c>
      <c r="C25" s="21"/>
      <c r="D25" s="6" t="s">
        <v>18</v>
      </c>
      <c r="E25" s="6"/>
      <c r="F25" s="6"/>
      <c r="G25" s="6"/>
      <c r="H25" s="6"/>
      <c r="I25" s="6"/>
    </row>
    <row r="26" spans="1:14" hidden="1" x14ac:dyDescent="0.25">
      <c r="B26" s="21">
        <v>19907281</v>
      </c>
      <c r="C26" s="21"/>
      <c r="D26" t="s">
        <v>16</v>
      </c>
    </row>
    <row r="27" spans="1:14" hidden="1" x14ac:dyDescent="0.25">
      <c r="B27" s="21">
        <f>SUM(B25:B26)</f>
        <v>48646074</v>
      </c>
      <c r="C27" s="21"/>
      <c r="D27" t="s">
        <v>4</v>
      </c>
    </row>
    <row r="28" spans="1:14" ht="7.9" hidden="1" customHeight="1" x14ac:dyDescent="0.25">
      <c r="B28" s="1"/>
      <c r="C28" s="1"/>
    </row>
    <row r="29" spans="1:14" hidden="1" x14ac:dyDescent="0.25">
      <c r="B29" s="1">
        <f>1/4000*B27*0.9</f>
        <v>10945.36665</v>
      </c>
      <c r="C29" s="1"/>
      <c r="D29" t="s">
        <v>17</v>
      </c>
    </row>
    <row r="33" spans="4:4" x14ac:dyDescent="0.25">
      <c r="D33" s="84"/>
    </row>
  </sheetData>
  <mergeCells count="14">
    <mergeCell ref="A1:N4"/>
    <mergeCell ref="B9:B10"/>
    <mergeCell ref="C9:C10"/>
    <mergeCell ref="D9:D10"/>
    <mergeCell ref="E9:E10"/>
    <mergeCell ref="H9:H10"/>
    <mergeCell ref="N9:N10"/>
    <mergeCell ref="C8:E8"/>
    <mergeCell ref="G8:L8"/>
    <mergeCell ref="G9:G10"/>
    <mergeCell ref="J9:J10"/>
    <mergeCell ref="K9:K10"/>
    <mergeCell ref="L9:L10"/>
    <mergeCell ref="I9:I10"/>
  </mergeCells>
  <pageMargins left="0.7" right="0.7" top="0.75" bottom="0.75" header="0.3" footer="0.3"/>
  <pageSetup scale="3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pageSetUpPr fitToPage="1"/>
  </sheetPr>
  <dimension ref="A1:I20"/>
  <sheetViews>
    <sheetView showGridLines="0" zoomScaleNormal="100" workbookViewId="0">
      <selection activeCell="A5" sqref="A5"/>
    </sheetView>
  </sheetViews>
  <sheetFormatPr defaultRowHeight="15" x14ac:dyDescent="0.25"/>
  <cols>
    <col min="2" max="2" width="70.28515625" customWidth="1"/>
    <col min="3" max="3" width="19.42578125" customWidth="1"/>
    <col min="4" max="4" width="13.28515625" customWidth="1"/>
    <col min="7" max="7" width="8.7109375" customWidth="1"/>
    <col min="8" max="8" width="10.42578125" customWidth="1"/>
    <col min="9" max="9" width="7" customWidth="1"/>
    <col min="10" max="16384" width="9.140625" style="27"/>
  </cols>
  <sheetData>
    <row r="1" spans="1:9" ht="15" customHeight="1" x14ac:dyDescent="0.25">
      <c r="A1" s="128" t="s">
        <v>123</v>
      </c>
      <c r="B1" s="128"/>
      <c r="C1" s="128"/>
      <c r="D1" s="128"/>
      <c r="E1" s="128"/>
      <c r="F1" s="128"/>
      <c r="G1" s="128"/>
      <c r="H1" s="128"/>
      <c r="I1" s="128"/>
    </row>
    <row r="2" spans="1:9" ht="15" customHeight="1" x14ac:dyDescent="0.25">
      <c r="A2" s="128"/>
      <c r="B2" s="128"/>
      <c r="C2" s="128"/>
      <c r="D2" s="128"/>
      <c r="E2" s="128"/>
      <c r="F2" s="128"/>
      <c r="G2" s="128"/>
      <c r="H2" s="128"/>
      <c r="I2" s="128"/>
    </row>
    <row r="3" spans="1:9" ht="15" customHeight="1" x14ac:dyDescent="0.25">
      <c r="A3" s="128"/>
      <c r="B3" s="128"/>
      <c r="C3" s="128"/>
      <c r="D3" s="128"/>
      <c r="E3" s="128"/>
      <c r="F3" s="128"/>
      <c r="G3" s="128"/>
      <c r="H3" s="128"/>
      <c r="I3" s="128"/>
    </row>
    <row r="4" spans="1:9" ht="15" customHeight="1" x14ac:dyDescent="0.25">
      <c r="A4" s="128"/>
      <c r="B4" s="128"/>
      <c r="C4" s="128"/>
      <c r="D4" s="128"/>
      <c r="E4" s="128"/>
      <c r="F4" s="128"/>
      <c r="G4" s="128"/>
      <c r="H4" s="128"/>
      <c r="I4" s="128"/>
    </row>
    <row r="8" spans="1:9" ht="18.75" x14ac:dyDescent="0.3">
      <c r="B8" s="62"/>
      <c r="C8" s="20"/>
      <c r="D8" s="161" t="s">
        <v>31</v>
      </c>
      <c r="E8" s="161"/>
      <c r="F8" s="161"/>
      <c r="G8" s="161"/>
      <c r="H8" s="161"/>
      <c r="I8" s="161"/>
    </row>
    <row r="9" spans="1:9" ht="45" customHeight="1" x14ac:dyDescent="0.25">
      <c r="B9" s="160" t="s">
        <v>98</v>
      </c>
      <c r="C9" s="160" t="s">
        <v>124</v>
      </c>
      <c r="D9" s="159" t="s">
        <v>125</v>
      </c>
      <c r="E9" s="159"/>
      <c r="F9" s="159"/>
      <c r="G9" s="159" t="s">
        <v>126</v>
      </c>
      <c r="H9" s="159"/>
      <c r="I9" s="159"/>
    </row>
    <row r="10" spans="1:9" ht="18" customHeight="1" x14ac:dyDescent="0.25">
      <c r="B10" s="160"/>
      <c r="C10" s="160"/>
      <c r="D10" s="53" t="s">
        <v>19</v>
      </c>
      <c r="E10" s="53" t="s">
        <v>10</v>
      </c>
      <c r="F10" s="53" t="s">
        <v>11</v>
      </c>
      <c r="G10" s="53" t="s">
        <v>19</v>
      </c>
      <c r="H10" s="53" t="s">
        <v>10</v>
      </c>
      <c r="I10" s="53" t="s">
        <v>11</v>
      </c>
    </row>
    <row r="11" spans="1:9" x14ac:dyDescent="0.25">
      <c r="B11" s="98" t="str">
        <f>'Demographic Param'!B11</f>
        <v>Community and Social Services</v>
      </c>
      <c r="C11" s="54">
        <f>GroupSelection_Aux!L11</f>
        <v>2717000</v>
      </c>
      <c r="D11" s="55">
        <v>8</v>
      </c>
      <c r="E11" s="55">
        <v>4</v>
      </c>
      <c r="F11" s="55">
        <v>20</v>
      </c>
      <c r="G11" s="55">
        <v>1</v>
      </c>
      <c r="H11" s="55">
        <v>1</v>
      </c>
      <c r="I11" s="55">
        <v>1</v>
      </c>
    </row>
    <row r="12" spans="1:9" x14ac:dyDescent="0.25">
      <c r="B12" s="98">
        <f>'Demographic Param'!B12</f>
        <v>0</v>
      </c>
      <c r="C12" s="54">
        <f>GroupSelection_Aux!L12</f>
        <v>0</v>
      </c>
      <c r="D12" s="55">
        <v>8</v>
      </c>
      <c r="E12" s="55">
        <v>4</v>
      </c>
      <c r="F12" s="55">
        <v>20</v>
      </c>
      <c r="G12" s="55">
        <v>1</v>
      </c>
      <c r="H12" s="55">
        <v>1</v>
      </c>
      <c r="I12" s="55">
        <v>1</v>
      </c>
    </row>
    <row r="13" spans="1:9" x14ac:dyDescent="0.25">
      <c r="B13" s="98">
        <f>'Demographic Param'!B13</f>
        <v>0</v>
      </c>
      <c r="C13" s="54">
        <f>GroupSelection_Aux!L13</f>
        <v>0</v>
      </c>
      <c r="D13" s="55">
        <v>8</v>
      </c>
      <c r="E13" s="55">
        <v>4</v>
      </c>
      <c r="F13" s="55">
        <v>20</v>
      </c>
      <c r="G13" s="55">
        <v>1</v>
      </c>
      <c r="H13" s="55">
        <v>1</v>
      </c>
      <c r="I13" s="55">
        <v>1</v>
      </c>
    </row>
    <row r="14" spans="1:9" x14ac:dyDescent="0.25">
      <c r="B14" s="98">
        <f>'Demographic Param'!B14</f>
        <v>0</v>
      </c>
      <c r="C14" s="54">
        <f>GroupSelection_Aux!L14</f>
        <v>0</v>
      </c>
      <c r="D14" s="55">
        <v>8</v>
      </c>
      <c r="E14" s="55">
        <v>4</v>
      </c>
      <c r="F14" s="55">
        <v>20</v>
      </c>
      <c r="G14" s="55">
        <v>1</v>
      </c>
      <c r="H14" s="55">
        <v>1</v>
      </c>
      <c r="I14" s="55">
        <v>1</v>
      </c>
    </row>
    <row r="15" spans="1:9" x14ac:dyDescent="0.25">
      <c r="B15" s="98">
        <f>'Demographic Param'!B15</f>
        <v>0</v>
      </c>
      <c r="C15" s="54">
        <f>GroupSelection_Aux!L15</f>
        <v>0</v>
      </c>
      <c r="D15" s="55">
        <v>8</v>
      </c>
      <c r="E15" s="55">
        <v>4</v>
      </c>
      <c r="F15" s="55">
        <v>20</v>
      </c>
      <c r="G15" s="55">
        <v>1</v>
      </c>
      <c r="H15" s="55">
        <v>1</v>
      </c>
      <c r="I15" s="55">
        <v>1</v>
      </c>
    </row>
    <row r="16" spans="1:9" x14ac:dyDescent="0.25">
      <c r="B16" s="98">
        <f>'Demographic Param'!B16</f>
        <v>0</v>
      </c>
      <c r="C16" s="54">
        <f>GroupSelection_Aux!L16</f>
        <v>0</v>
      </c>
      <c r="D16" s="55">
        <v>8</v>
      </c>
      <c r="E16" s="55">
        <v>4</v>
      </c>
      <c r="F16" s="55">
        <v>20</v>
      </c>
      <c r="G16" s="55">
        <v>1</v>
      </c>
      <c r="H16" s="55">
        <v>1</v>
      </c>
      <c r="I16" s="55">
        <v>1</v>
      </c>
    </row>
    <row r="17" spans="2:9" x14ac:dyDescent="0.25">
      <c r="B17" s="98">
        <f>'Demographic Param'!B17</f>
        <v>0</v>
      </c>
      <c r="C17" s="54">
        <f>GroupSelection_Aux!L17</f>
        <v>0</v>
      </c>
      <c r="D17" s="55">
        <v>8</v>
      </c>
      <c r="E17" s="55">
        <v>4</v>
      </c>
      <c r="F17" s="55">
        <v>20</v>
      </c>
      <c r="G17" s="55">
        <v>1</v>
      </c>
      <c r="H17" s="55">
        <v>1</v>
      </c>
      <c r="I17" s="55">
        <v>1</v>
      </c>
    </row>
    <row r="18" spans="2:9" x14ac:dyDescent="0.25">
      <c r="B18" t="s">
        <v>5</v>
      </c>
    </row>
    <row r="19" spans="2:9" x14ac:dyDescent="0.25">
      <c r="B19" t="s">
        <v>53</v>
      </c>
    </row>
    <row r="20" spans="2:9" x14ac:dyDescent="0.25">
      <c r="B20" t="s">
        <v>32</v>
      </c>
    </row>
  </sheetData>
  <mergeCells count="6">
    <mergeCell ref="A1:I4"/>
    <mergeCell ref="D9:F9"/>
    <mergeCell ref="G9:I9"/>
    <mergeCell ref="C9:C10"/>
    <mergeCell ref="B9:B10"/>
    <mergeCell ref="D8:I8"/>
  </mergeCells>
  <conditionalFormatting sqref="C11:C17">
    <cfRule type="cellIs" dxfId="0" priority="2" operator="between">
      <formula>0</formula>
      <formula>1E+24</formula>
    </cfRule>
  </conditionalFormatting>
  <pageMargins left="0.7" right="0.7" top="0.75" bottom="0.75" header="0.3" footer="0.3"/>
  <pageSetup scale="7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pageSetUpPr fitToPage="1"/>
  </sheetPr>
  <dimension ref="A1:K28"/>
  <sheetViews>
    <sheetView showGridLines="0" zoomScaleNormal="100" workbookViewId="0">
      <selection activeCell="A5" sqref="A5"/>
    </sheetView>
  </sheetViews>
  <sheetFormatPr defaultColWidth="9.28515625" defaultRowHeight="15" x14ac:dyDescent="0.25"/>
  <cols>
    <col min="1" max="1" width="9.28515625" style="41"/>
    <col min="2" max="2" width="69.7109375" style="41" customWidth="1"/>
    <col min="3" max="4" width="16.28515625" style="41" bestFit="1" customWidth="1"/>
    <col min="5" max="5" width="17.7109375" style="41" customWidth="1"/>
    <col min="6" max="7" width="14.7109375" style="41" bestFit="1" customWidth="1"/>
    <col min="8" max="8" width="14.28515625" style="41" bestFit="1" customWidth="1"/>
    <col min="9" max="9" width="11.5703125" style="41" bestFit="1" customWidth="1"/>
    <col min="10" max="10" width="12" style="41" customWidth="1"/>
    <col min="11" max="11" width="11.7109375" style="41" customWidth="1"/>
    <col min="12" max="16384" width="9.28515625" style="85"/>
  </cols>
  <sheetData>
    <row r="1" spans="1:11" ht="15" customHeight="1" x14ac:dyDescent="0.25">
      <c r="A1" s="163" t="s">
        <v>127</v>
      </c>
      <c r="B1" s="163"/>
      <c r="C1" s="163"/>
      <c r="D1" s="163"/>
      <c r="E1" s="163"/>
      <c r="F1" s="163"/>
      <c r="G1" s="163"/>
      <c r="H1" s="163"/>
      <c r="I1" s="163"/>
      <c r="J1" s="163"/>
      <c r="K1" s="163"/>
    </row>
    <row r="2" spans="1:11" ht="15" customHeight="1" x14ac:dyDescent="0.25">
      <c r="A2" s="163"/>
      <c r="B2" s="163"/>
      <c r="C2" s="163"/>
      <c r="D2" s="163"/>
      <c r="E2" s="163"/>
      <c r="F2" s="163"/>
      <c r="G2" s="163"/>
      <c r="H2" s="163"/>
      <c r="I2" s="163"/>
      <c r="J2" s="163"/>
      <c r="K2" s="163"/>
    </row>
    <row r="3" spans="1:11" ht="15" customHeight="1" x14ac:dyDescent="0.25">
      <c r="A3" s="163"/>
      <c r="B3" s="163"/>
      <c r="C3" s="163"/>
      <c r="D3" s="163"/>
      <c r="E3" s="163"/>
      <c r="F3" s="163"/>
      <c r="G3" s="163"/>
      <c r="H3" s="163"/>
      <c r="I3" s="163"/>
      <c r="J3" s="163"/>
      <c r="K3" s="163"/>
    </row>
    <row r="4" spans="1:11" ht="15" customHeight="1" x14ac:dyDescent="0.25">
      <c r="A4" s="163"/>
      <c r="B4" s="163"/>
      <c r="C4" s="163"/>
      <c r="D4" s="163"/>
      <c r="E4" s="163"/>
      <c r="F4" s="163"/>
      <c r="G4" s="163"/>
      <c r="H4" s="163"/>
      <c r="I4" s="163"/>
      <c r="J4" s="163"/>
      <c r="K4" s="163"/>
    </row>
    <row r="8" spans="1:11" x14ac:dyDescent="0.25">
      <c r="B8" s="40" t="s">
        <v>128</v>
      </c>
      <c r="C8" s="39"/>
      <c r="D8" s="39"/>
      <c r="E8" s="39"/>
      <c r="F8" s="39"/>
      <c r="G8" s="39"/>
      <c r="H8" s="39"/>
      <c r="I8" s="39"/>
      <c r="J8" s="39"/>
      <c r="K8" s="39"/>
    </row>
    <row r="9" spans="1:11" x14ac:dyDescent="0.25">
      <c r="B9" s="42" t="s">
        <v>4</v>
      </c>
      <c r="C9" s="43" t="s">
        <v>19</v>
      </c>
      <c r="D9" s="43" t="s">
        <v>25</v>
      </c>
      <c r="E9" s="43" t="s">
        <v>13</v>
      </c>
    </row>
    <row r="10" spans="1:11" ht="15" customHeight="1" x14ac:dyDescent="0.25">
      <c r="B10" s="46" t="s">
        <v>14</v>
      </c>
      <c r="C10" s="47">
        <f>SUM(C16:C22)</f>
        <v>81510000</v>
      </c>
      <c r="D10" s="47">
        <f>SUM(D16:D22)</f>
        <v>40755000</v>
      </c>
      <c r="E10" s="47">
        <f>SUM(E16:E22)</f>
        <v>203775000</v>
      </c>
      <c r="F10" s="164" t="s">
        <v>129</v>
      </c>
      <c r="G10" s="165"/>
      <c r="H10" s="165"/>
      <c r="I10" s="165"/>
      <c r="J10" s="165"/>
      <c r="K10" s="165"/>
    </row>
    <row r="11" spans="1:11" x14ac:dyDescent="0.25">
      <c r="B11" s="46" t="s">
        <v>71</v>
      </c>
      <c r="C11" s="47">
        <f>SUM(F16:F22)</f>
        <v>217360000</v>
      </c>
      <c r="D11" s="47">
        <f>SUM(G16:G22)</f>
        <v>108680000</v>
      </c>
      <c r="E11" s="47">
        <f>SUM(H16:H22)</f>
        <v>543400000</v>
      </c>
      <c r="F11" s="164"/>
      <c r="G11" s="165"/>
      <c r="H11" s="165"/>
      <c r="I11" s="165"/>
      <c r="J11" s="165"/>
      <c r="K11" s="165"/>
    </row>
    <row r="12" spans="1:11" x14ac:dyDescent="0.25">
      <c r="B12" s="46" t="s">
        <v>72</v>
      </c>
      <c r="C12" s="47">
        <f>SUM(I16:I22)</f>
        <v>2717000</v>
      </c>
      <c r="D12" s="47">
        <f>SUM(J16:J22)</f>
        <v>2717000</v>
      </c>
      <c r="E12" s="47">
        <f>SUM(K16:K22)</f>
        <v>2717000</v>
      </c>
      <c r="F12" s="164"/>
      <c r="G12" s="165"/>
      <c r="H12" s="165"/>
      <c r="I12" s="165"/>
      <c r="J12" s="165"/>
      <c r="K12" s="165"/>
    </row>
    <row r="13" spans="1:11" x14ac:dyDescent="0.25">
      <c r="C13" s="44"/>
      <c r="D13" s="44"/>
    </row>
    <row r="14" spans="1:11" x14ac:dyDescent="0.25">
      <c r="B14" s="48"/>
      <c r="C14" s="162" t="s">
        <v>14</v>
      </c>
      <c r="D14" s="162"/>
      <c r="E14" s="162"/>
      <c r="F14" s="162" t="s">
        <v>15</v>
      </c>
      <c r="G14" s="162"/>
      <c r="H14" s="162"/>
      <c r="I14" s="162" t="s">
        <v>26</v>
      </c>
      <c r="J14" s="162"/>
      <c r="K14" s="162"/>
    </row>
    <row r="15" spans="1:11" x14ac:dyDescent="0.25">
      <c r="B15" s="49" t="s">
        <v>99</v>
      </c>
      <c r="C15" s="50" t="s">
        <v>19</v>
      </c>
      <c r="D15" s="50" t="s">
        <v>12</v>
      </c>
      <c r="E15" s="50" t="s">
        <v>13</v>
      </c>
      <c r="F15" s="50" t="s">
        <v>19</v>
      </c>
      <c r="G15" s="50" t="s">
        <v>12</v>
      </c>
      <c r="H15" s="50" t="s">
        <v>13</v>
      </c>
      <c r="I15" s="50" t="s">
        <v>19</v>
      </c>
      <c r="J15" s="50" t="s">
        <v>12</v>
      </c>
      <c r="K15" s="50" t="s">
        <v>13</v>
      </c>
    </row>
    <row r="16" spans="1:11" x14ac:dyDescent="0.25">
      <c r="B16" s="97" t="str">
        <f>'Demographic Param'!B11</f>
        <v>Community and Social Services</v>
      </c>
      <c r="C16" s="47">
        <f>Usage!$C11*Usage!D11/4*'Pandemic Duration'!$E$10</f>
        <v>81510000</v>
      </c>
      <c r="D16" s="47">
        <f>Usage!$C11*Usage!E11/4*'Pandemic Duration'!$E$10</f>
        <v>40755000</v>
      </c>
      <c r="E16" s="47">
        <f>Usage!$C11*Usage!F11/4*'Pandemic Duration'!$E$10</f>
        <v>203775000</v>
      </c>
      <c r="F16" s="47">
        <f>Usage!$C11*Usage!D11/4*'Pandemic Duration'!$E$11</f>
        <v>217360000</v>
      </c>
      <c r="G16" s="47">
        <f>Usage!$C11*Usage!E11/4*'Pandemic Duration'!$E$11</f>
        <v>108680000</v>
      </c>
      <c r="H16" s="47">
        <f>Usage!$C11*Usage!F11/4*'Pandemic Duration'!$E$11</f>
        <v>543400000</v>
      </c>
      <c r="I16" s="47">
        <f>Usage!$C11*Usage!G11*'Pandemic Duration'!$E$12</f>
        <v>2717000</v>
      </c>
      <c r="J16" s="47">
        <f>Usage!$C11*Usage!H11*'Pandemic Duration'!$E$12</f>
        <v>2717000</v>
      </c>
      <c r="K16" s="47">
        <f>Usage!$C11*Usage!I11*'Pandemic Duration'!$E$12</f>
        <v>2717000</v>
      </c>
    </row>
    <row r="17" spans="2:11" x14ac:dyDescent="0.25">
      <c r="B17" s="97">
        <f>'Demographic Param'!B12</f>
        <v>0</v>
      </c>
      <c r="C17" s="47">
        <f>Usage!$C12*Usage!D12/4*'Pandemic Duration'!$E$10</f>
        <v>0</v>
      </c>
      <c r="D17" s="47">
        <f>Usage!$C12*Usage!E12/4*'Pandemic Duration'!$E$10</f>
        <v>0</v>
      </c>
      <c r="E17" s="47">
        <f>Usage!$C12*Usage!F12/4*'Pandemic Duration'!$E$10</f>
        <v>0</v>
      </c>
      <c r="F17" s="47">
        <f>Usage!$C12*Usage!D12/4*'Pandemic Duration'!$E$11</f>
        <v>0</v>
      </c>
      <c r="G17" s="47">
        <f>Usage!$C12*Usage!E12/4*'Pandemic Duration'!$E$11</f>
        <v>0</v>
      </c>
      <c r="H17" s="47">
        <f>Usage!$C12*Usage!F12/4*'Pandemic Duration'!$E$11</f>
        <v>0</v>
      </c>
      <c r="I17" s="47">
        <f>Usage!$C12*Usage!G12*'Pandemic Duration'!$E$12</f>
        <v>0</v>
      </c>
      <c r="J17" s="47">
        <f>Usage!$C12*Usage!H12*'Pandemic Duration'!$E$12</f>
        <v>0</v>
      </c>
      <c r="K17" s="47">
        <f>Usage!$C12*Usage!I12*'Pandemic Duration'!$E$12</f>
        <v>0</v>
      </c>
    </row>
    <row r="18" spans="2:11" x14ac:dyDescent="0.25">
      <c r="B18" s="97">
        <f>'Demographic Param'!B13</f>
        <v>0</v>
      </c>
      <c r="C18" s="47">
        <f>Usage!$C13*Usage!D13/4*'Pandemic Duration'!$E$10</f>
        <v>0</v>
      </c>
      <c r="D18" s="47">
        <f>Usage!$C13*Usage!E13/4*'Pandemic Duration'!$E$10</f>
        <v>0</v>
      </c>
      <c r="E18" s="47">
        <f>Usage!$C13*Usage!F13/4*'Pandemic Duration'!$E$10</f>
        <v>0</v>
      </c>
      <c r="F18" s="47">
        <f>Usage!$C13*Usage!D13/4*'Pandemic Duration'!$E$11</f>
        <v>0</v>
      </c>
      <c r="G18" s="47">
        <f>Usage!$C13*Usage!E13/4*'Pandemic Duration'!$E$11</f>
        <v>0</v>
      </c>
      <c r="H18" s="47">
        <f>Usage!$C13*Usage!F13/4*'Pandemic Duration'!$E$11</f>
        <v>0</v>
      </c>
      <c r="I18" s="47">
        <f>Usage!$C13*Usage!G13*'Pandemic Duration'!$E$12</f>
        <v>0</v>
      </c>
      <c r="J18" s="47">
        <f>Usage!$C13*Usage!H13*'Pandemic Duration'!$E$12</f>
        <v>0</v>
      </c>
      <c r="K18" s="47">
        <f>Usage!$C13*Usage!I13*'Pandemic Duration'!$E$12</f>
        <v>0</v>
      </c>
    </row>
    <row r="19" spans="2:11" x14ac:dyDescent="0.25">
      <c r="B19" s="97">
        <f>'Demographic Param'!B14</f>
        <v>0</v>
      </c>
      <c r="C19" s="47">
        <f>Usage!$C14*Usage!D14/4*'Pandemic Duration'!$E$10</f>
        <v>0</v>
      </c>
      <c r="D19" s="47">
        <f>Usage!$C14*Usage!E14/4*'Pandemic Duration'!$E$10</f>
        <v>0</v>
      </c>
      <c r="E19" s="47">
        <f>Usage!$C14*Usage!F14/4*'Pandemic Duration'!$E$10</f>
        <v>0</v>
      </c>
      <c r="F19" s="47">
        <f>Usage!$C14*Usage!D14/4*'Pandemic Duration'!$E$11</f>
        <v>0</v>
      </c>
      <c r="G19" s="47">
        <f>Usage!$C14*Usage!E14/4*'Pandemic Duration'!$E$11</f>
        <v>0</v>
      </c>
      <c r="H19" s="47">
        <f>Usage!$C14*Usage!F14/4*'Pandemic Duration'!$E$11</f>
        <v>0</v>
      </c>
      <c r="I19" s="47">
        <f>Usage!$C14*Usage!G14*'Pandemic Duration'!$E$12</f>
        <v>0</v>
      </c>
      <c r="J19" s="47">
        <f>Usage!$C14*Usage!H14*'Pandemic Duration'!$E$12</f>
        <v>0</v>
      </c>
      <c r="K19" s="47">
        <f>Usage!$C14*Usage!I14*'Pandemic Duration'!$E$12</f>
        <v>0</v>
      </c>
    </row>
    <row r="20" spans="2:11" x14ac:dyDescent="0.25">
      <c r="B20" s="97">
        <f>'Demographic Param'!B15</f>
        <v>0</v>
      </c>
      <c r="C20" s="47">
        <f>Usage!$C15*Usage!D15/4*'Pandemic Duration'!$E$10</f>
        <v>0</v>
      </c>
      <c r="D20" s="47">
        <f>Usage!$C15*Usage!E15/4*'Pandemic Duration'!$E$10</f>
        <v>0</v>
      </c>
      <c r="E20" s="47">
        <f>Usage!$C15*Usage!F15/4*'Pandemic Duration'!$E$10</f>
        <v>0</v>
      </c>
      <c r="F20" s="47">
        <f>Usage!$C15*Usage!D15/4*'Pandemic Duration'!$E$11</f>
        <v>0</v>
      </c>
      <c r="G20" s="47">
        <f>Usage!$C15*Usage!E15/4*'Pandemic Duration'!$E$11</f>
        <v>0</v>
      </c>
      <c r="H20" s="47">
        <f>Usage!$C15*Usage!F15/4*'Pandemic Duration'!$E$11</f>
        <v>0</v>
      </c>
      <c r="I20" s="47">
        <f>Usage!$C15*Usage!G15*'Pandemic Duration'!$E$12</f>
        <v>0</v>
      </c>
      <c r="J20" s="47">
        <f>Usage!$C15*Usage!H15*'Pandemic Duration'!$E$12</f>
        <v>0</v>
      </c>
      <c r="K20" s="47">
        <f>Usage!$C15*Usage!I15*'Pandemic Duration'!$E$12</f>
        <v>0</v>
      </c>
    </row>
    <row r="21" spans="2:11" x14ac:dyDescent="0.25">
      <c r="B21" s="97">
        <f>'Demographic Param'!B16</f>
        <v>0</v>
      </c>
      <c r="C21" s="47">
        <f>Usage!$C16*Usage!D16/4*'Pandemic Duration'!$E$10</f>
        <v>0</v>
      </c>
      <c r="D21" s="47">
        <f>Usage!$C16*Usage!E16/4*'Pandemic Duration'!$E$10</f>
        <v>0</v>
      </c>
      <c r="E21" s="47">
        <f>Usage!$C16*Usage!F16/4*'Pandemic Duration'!$E$10</f>
        <v>0</v>
      </c>
      <c r="F21" s="47">
        <f>Usage!$C16*Usage!D16/4*'Pandemic Duration'!$E$11</f>
        <v>0</v>
      </c>
      <c r="G21" s="47">
        <f>Usage!$C16*Usage!E16/4*'Pandemic Duration'!$E$11</f>
        <v>0</v>
      </c>
      <c r="H21" s="47">
        <f>Usage!$C16*Usage!F16/4*'Pandemic Duration'!$E$11</f>
        <v>0</v>
      </c>
      <c r="I21" s="47">
        <f>Usage!$C16*Usage!G16*'Pandemic Duration'!$E$12</f>
        <v>0</v>
      </c>
      <c r="J21" s="47">
        <f>Usage!$C16*Usage!H16*'Pandemic Duration'!$E$12</f>
        <v>0</v>
      </c>
      <c r="K21" s="47">
        <f>Usage!$C16*Usage!I16*'Pandemic Duration'!$E$12</f>
        <v>0</v>
      </c>
    </row>
    <row r="22" spans="2:11" x14ac:dyDescent="0.25">
      <c r="B22" s="97">
        <f>'Demographic Param'!B17</f>
        <v>0</v>
      </c>
      <c r="C22" s="47">
        <f>Usage!$C17*Usage!D17/4*'Pandemic Duration'!$E$10</f>
        <v>0</v>
      </c>
      <c r="D22" s="47">
        <f>Usage!$C17*Usage!E17/4*'Pandemic Duration'!$E$10</f>
        <v>0</v>
      </c>
      <c r="E22" s="47">
        <f>Usage!$C17*Usage!F17/4*'Pandemic Duration'!$E$10</f>
        <v>0</v>
      </c>
      <c r="F22" s="47">
        <f>Usage!$C17*Usage!D17/4*'Pandemic Duration'!$E$11</f>
        <v>0</v>
      </c>
      <c r="G22" s="47">
        <f>Usage!$C17*Usage!E17/4*'Pandemic Duration'!$E$11</f>
        <v>0</v>
      </c>
      <c r="H22" s="47">
        <f>Usage!$C17*Usage!F17/4*'Pandemic Duration'!$E$11</f>
        <v>0</v>
      </c>
      <c r="I22" s="47">
        <f>Usage!$C17*Usage!G17*'Pandemic Duration'!$E$12</f>
        <v>0</v>
      </c>
      <c r="J22" s="47">
        <f>Usage!$C17*Usage!H17*'Pandemic Duration'!$E$12</f>
        <v>0</v>
      </c>
      <c r="K22" s="47">
        <f>Usage!$C17*Usage!I17*'Pandemic Duration'!$E$12</f>
        <v>0</v>
      </c>
    </row>
    <row r="23" spans="2:11" x14ac:dyDescent="0.25">
      <c r="B23" s="45"/>
    </row>
    <row r="26" spans="2:11" x14ac:dyDescent="0.25">
      <c r="C26" s="85"/>
      <c r="D26" s="85"/>
      <c r="E26" s="85"/>
      <c r="F26" s="85"/>
      <c r="G26" s="85"/>
      <c r="H26" s="85"/>
      <c r="I26" s="85"/>
    </row>
    <row r="27" spans="2:11" x14ac:dyDescent="0.25">
      <c r="C27" s="85"/>
      <c r="D27" s="85"/>
      <c r="E27" s="85"/>
      <c r="F27" s="85"/>
      <c r="G27" s="85"/>
      <c r="H27" s="85"/>
      <c r="I27" s="85"/>
    </row>
    <row r="28" spans="2:11" s="27" customFormat="1" x14ac:dyDescent="0.25">
      <c r="B28" s="63" t="s">
        <v>122</v>
      </c>
      <c r="D28" s="57"/>
      <c r="E28" s="57"/>
    </row>
  </sheetData>
  <mergeCells count="5">
    <mergeCell ref="C14:E14"/>
    <mergeCell ref="F14:H14"/>
    <mergeCell ref="I14:K14"/>
    <mergeCell ref="A1:K4"/>
    <mergeCell ref="F10:K12"/>
  </mergeCells>
  <pageMargins left="0.7" right="0.7" top="0.75" bottom="0.75" header="0.3" footer="0.3"/>
  <pageSetup scale="5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7" tint="0.79998168889431442"/>
    <pageSetUpPr fitToPage="1"/>
  </sheetPr>
  <dimension ref="A1:AL4"/>
  <sheetViews>
    <sheetView zoomScaleNormal="100" workbookViewId="0">
      <selection activeCell="A5" sqref="A5"/>
    </sheetView>
  </sheetViews>
  <sheetFormatPr defaultColWidth="8.7109375" defaultRowHeight="15" x14ac:dyDescent="0.25"/>
  <cols>
    <col min="1" max="16384" width="8.7109375" style="51"/>
  </cols>
  <sheetData>
    <row r="1" spans="1:38" s="122" customFormat="1" ht="15" customHeight="1" x14ac:dyDescent="0.25">
      <c r="A1" s="166" t="s">
        <v>130</v>
      </c>
      <c r="B1" s="166"/>
      <c r="C1" s="166"/>
      <c r="D1" s="166"/>
      <c r="E1" s="166"/>
      <c r="F1" s="166"/>
      <c r="G1" s="166"/>
      <c r="H1" s="166"/>
      <c r="I1" s="166"/>
      <c r="J1" s="166"/>
      <c r="K1" s="166"/>
      <c r="L1" s="166"/>
      <c r="M1" s="166"/>
      <c r="N1" s="166"/>
      <c r="O1" s="166"/>
      <c r="P1" s="166"/>
      <c r="Q1" s="166"/>
      <c r="R1" s="166"/>
      <c r="S1" s="166"/>
      <c r="T1" s="51"/>
      <c r="U1" s="51"/>
      <c r="V1" s="51"/>
      <c r="W1" s="51"/>
      <c r="X1" s="51"/>
      <c r="Y1" s="51"/>
      <c r="Z1" s="51"/>
      <c r="AA1" s="51"/>
      <c r="AB1" s="51"/>
      <c r="AC1" s="51"/>
      <c r="AD1" s="51"/>
      <c r="AE1" s="51"/>
      <c r="AF1" s="51"/>
      <c r="AG1" s="51"/>
      <c r="AH1" s="51"/>
      <c r="AI1" s="51"/>
      <c r="AJ1" s="51"/>
      <c r="AK1" s="51"/>
      <c r="AL1" s="51"/>
    </row>
    <row r="2" spans="1:38" s="122" customFormat="1" ht="15" customHeight="1" x14ac:dyDescent="0.25">
      <c r="A2" s="166"/>
      <c r="B2" s="166"/>
      <c r="C2" s="166"/>
      <c r="D2" s="166"/>
      <c r="E2" s="166"/>
      <c r="F2" s="166"/>
      <c r="G2" s="166"/>
      <c r="H2" s="166"/>
      <c r="I2" s="166"/>
      <c r="J2" s="166"/>
      <c r="K2" s="166"/>
      <c r="L2" s="166"/>
      <c r="M2" s="166"/>
      <c r="N2" s="166"/>
      <c r="O2" s="166"/>
      <c r="P2" s="166"/>
      <c r="Q2" s="166"/>
      <c r="R2" s="166"/>
      <c r="S2" s="166"/>
      <c r="T2" s="51"/>
      <c r="U2" s="51"/>
      <c r="V2" s="51"/>
      <c r="W2" s="51"/>
      <c r="X2" s="51"/>
      <c r="Y2" s="51"/>
      <c r="Z2" s="51"/>
      <c r="AA2" s="51"/>
      <c r="AB2" s="51"/>
      <c r="AC2" s="51"/>
      <c r="AD2" s="51"/>
      <c r="AE2" s="51"/>
      <c r="AF2" s="51"/>
      <c r="AG2" s="51"/>
      <c r="AH2" s="51"/>
      <c r="AI2" s="51"/>
      <c r="AJ2" s="51"/>
      <c r="AK2" s="51"/>
      <c r="AL2" s="51"/>
    </row>
    <row r="3" spans="1:38" s="122" customFormat="1" ht="15" customHeight="1" x14ac:dyDescent="0.25">
      <c r="A3" s="166"/>
      <c r="B3" s="166"/>
      <c r="C3" s="166"/>
      <c r="D3" s="166"/>
      <c r="E3" s="166"/>
      <c r="F3" s="166"/>
      <c r="G3" s="166"/>
      <c r="H3" s="166"/>
      <c r="I3" s="166"/>
      <c r="J3" s="166"/>
      <c r="K3" s="166"/>
      <c r="L3" s="166"/>
      <c r="M3" s="166"/>
      <c r="N3" s="166"/>
      <c r="O3" s="166"/>
      <c r="P3" s="166"/>
      <c r="Q3" s="166"/>
      <c r="R3" s="166"/>
      <c r="S3" s="166"/>
      <c r="T3" s="51"/>
      <c r="U3" s="51"/>
      <c r="V3" s="51"/>
      <c r="W3" s="51"/>
      <c r="X3" s="51"/>
      <c r="Y3" s="51"/>
      <c r="Z3" s="51"/>
      <c r="AA3" s="51"/>
      <c r="AB3" s="51"/>
      <c r="AC3" s="51"/>
      <c r="AD3" s="51"/>
      <c r="AE3" s="51"/>
      <c r="AF3" s="51"/>
      <c r="AG3" s="51"/>
      <c r="AH3" s="51"/>
      <c r="AI3" s="51"/>
      <c r="AJ3" s="51"/>
      <c r="AK3" s="51"/>
      <c r="AL3" s="51"/>
    </row>
    <row r="4" spans="1:38" s="122" customFormat="1" ht="15" customHeight="1" x14ac:dyDescent="0.25">
      <c r="A4" s="166"/>
      <c r="B4" s="166"/>
      <c r="C4" s="166"/>
      <c r="D4" s="166"/>
      <c r="E4" s="166"/>
      <c r="F4" s="166"/>
      <c r="G4" s="166"/>
      <c r="H4" s="166"/>
      <c r="I4" s="166"/>
      <c r="J4" s="166"/>
      <c r="K4" s="166"/>
      <c r="L4" s="166"/>
      <c r="M4" s="166"/>
      <c r="N4" s="166"/>
      <c r="O4" s="166"/>
      <c r="P4" s="166"/>
      <c r="Q4" s="166"/>
      <c r="R4" s="166"/>
      <c r="S4" s="166"/>
      <c r="T4" s="51"/>
      <c r="U4" s="51"/>
      <c r="V4" s="51"/>
      <c r="W4" s="51"/>
      <c r="X4" s="51"/>
      <c r="Y4" s="51"/>
      <c r="Z4" s="51"/>
      <c r="AA4" s="51"/>
      <c r="AB4" s="51"/>
      <c r="AC4" s="51"/>
      <c r="AD4" s="51"/>
      <c r="AE4" s="51"/>
      <c r="AF4" s="51"/>
      <c r="AG4" s="51"/>
      <c r="AH4" s="51"/>
      <c r="AI4" s="51"/>
      <c r="AJ4" s="51"/>
      <c r="AK4" s="51"/>
      <c r="AL4" s="51"/>
    </row>
  </sheetData>
  <mergeCells count="1">
    <mergeCell ref="A1:S4"/>
  </mergeCells>
  <pageMargins left="0.7" right="0.7" top="0.75" bottom="0.75" header="0.3" footer="0.3"/>
  <pageSetup scale="5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B263BB87ED693489DF545C68D111AB5" ma:contentTypeVersion="12" ma:contentTypeDescription="Create a new document." ma:contentTypeScope="" ma:versionID="289c88e1e64c4626f8c4ead64f3f8324">
  <xsd:schema xmlns:xsd="http://www.w3.org/2001/XMLSchema" xmlns:xs="http://www.w3.org/2001/XMLSchema" xmlns:p="http://schemas.microsoft.com/office/2006/metadata/properties" xmlns:ns1="http://schemas.microsoft.com/sharepoint/v3" xmlns:ns2="52ff0146-47b4-4d51-8c1c-03266fcd63a2" xmlns:ns3="cd03f174-a395-49eb-8ee9-8d943e22f40d" targetNamespace="http://schemas.microsoft.com/office/2006/metadata/properties" ma:root="true" ma:fieldsID="f8022b78cf24972682fbb26c152a86c6" ns1:_="" ns2:_="" ns3:_="">
    <xsd:import namespace="http://schemas.microsoft.com/sharepoint/v3"/>
    <xsd:import namespace="52ff0146-47b4-4d51-8c1c-03266fcd63a2"/>
    <xsd:import namespace="cd03f174-a395-49eb-8ee9-8d943e22f40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ff0146-47b4-4d51-8c1c-03266fcd63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03f174-a395-49eb-8ee9-8d943e22f40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60623B-E056-4FE7-881C-7799F872CF86}">
  <ds:schemaRefs>
    <ds:schemaRef ds:uri="http://schemas.microsoft.com/sharepoint/v3/contenttype/forms"/>
  </ds:schemaRefs>
</ds:datastoreItem>
</file>

<file path=customXml/itemProps2.xml><?xml version="1.0" encoding="utf-8"?>
<ds:datastoreItem xmlns:ds="http://schemas.openxmlformats.org/officeDocument/2006/customXml" ds:itemID="{D2E350B9-DF5C-4110-92F7-8F7F55C5B049}">
  <ds:schemaRefs>
    <ds:schemaRef ds:uri="http://purl.org/dc/elements/1.1/"/>
    <ds:schemaRef ds:uri="http://schemas.microsoft.com/office/2006/documentManagement/types"/>
    <ds:schemaRef ds:uri="http://www.w3.org/XML/1998/namespace"/>
    <ds:schemaRef ds:uri="http://schemas.openxmlformats.org/package/2006/metadata/core-properties"/>
    <ds:schemaRef ds:uri="http://schemas.microsoft.com/office/infopath/2007/PartnerControls"/>
    <ds:schemaRef ds:uri="http://purl.org/dc/terms/"/>
    <ds:schemaRef ds:uri="52ff0146-47b4-4d51-8c1c-03266fcd63a2"/>
    <ds:schemaRef ds:uri="http://schemas.microsoft.com/office/2006/metadata/properties"/>
    <ds:schemaRef ds:uri="cd03f174-a395-49eb-8ee9-8d943e22f40d"/>
    <ds:schemaRef ds:uri="http://schemas.microsoft.com/sharepoint/v3"/>
    <ds:schemaRef ds:uri="http://purl.org/dc/dcmitype/"/>
  </ds:schemaRefs>
</ds:datastoreItem>
</file>

<file path=customXml/itemProps3.xml><?xml version="1.0" encoding="utf-8"?>
<ds:datastoreItem xmlns:ds="http://schemas.openxmlformats.org/officeDocument/2006/customXml" ds:itemID="{1B11A48A-6229-4FDC-AFDE-B75F92797E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2ff0146-47b4-4d51-8c1c-03266fcd63a2"/>
    <ds:schemaRef ds:uri="cd03f174-a395-49eb-8ee9-8d943e22f4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Home</vt:lpstr>
      <vt:lpstr>Framework</vt:lpstr>
      <vt:lpstr>Pandemic Duration</vt:lpstr>
      <vt:lpstr>Demographic Param</vt:lpstr>
      <vt:lpstr>Group Selection</vt:lpstr>
      <vt:lpstr>GroupSelection_Aux</vt:lpstr>
      <vt:lpstr>Usage</vt:lpstr>
      <vt:lpstr>Results</vt:lpstr>
      <vt:lpstr>Chart</vt:lpstr>
      <vt:lpstr>Sources</vt:lpstr>
      <vt:lpstr>Chart!Print_Area</vt:lpstr>
      <vt:lpstr>'Demographic Param'!Print_Area</vt:lpstr>
      <vt:lpstr>Framework!Print_Area</vt:lpstr>
      <vt:lpstr>'Group Selection'!Print_Area</vt:lpstr>
      <vt:lpstr>GroupSelection_Aux!Print_Area</vt:lpstr>
      <vt:lpstr>Home!Print_Area</vt:lpstr>
      <vt:lpstr>'Pandemic Duration'!Print_Area</vt:lpstr>
      <vt:lpstr>Results!Print_Area</vt:lpstr>
      <vt:lpstr>Sources!Print_Area</vt:lpstr>
      <vt:lpstr>Usage!Print_Area</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CDC User</dc:creator>
  <cp:lastModifiedBy>Fechter-Leggett, Ethan (CDC/NIOSH/RHD/FSB)</cp:lastModifiedBy>
  <cp:lastPrinted>2021-07-05T01:30:21Z</cp:lastPrinted>
  <dcterms:created xsi:type="dcterms:W3CDTF">2017-01-31T21:57:07Z</dcterms:created>
  <dcterms:modified xsi:type="dcterms:W3CDTF">2021-09-24T16:32:57Z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0x010100BB263BB87ED693489DF545C68D111AB5</vt:lpwstr>
  </property>
  <property fmtid="{D5CDD505-2E9C-101B-9397-08002B2CF9AE}" pid="3" name="MSIP_Label_7b94a7b8-f06c-4dfe-bdcc-9b548fd58c31_Enabled">
    <vt:lpwstr>true</vt:lpwstr>
  </property>
  <property fmtid="{D5CDD505-2E9C-101B-9397-08002B2CF9AE}" pid="4" name="MSIP_Label_7b94a7b8-f06c-4dfe-bdcc-9b548fd58c31_SetDate">
    <vt:lpwstr>2021-02-10T14:03:55Z</vt:lpwstr>
  </property>
  <property fmtid="{D5CDD505-2E9C-101B-9397-08002B2CF9AE}" pid="5" name="MSIP_Label_7b94a7b8-f06c-4dfe-bdcc-9b548fd58c31_Method">
    <vt:lpwstr>Privileged</vt:lpwstr>
  </property>
  <property fmtid="{D5CDD505-2E9C-101B-9397-08002B2CF9AE}" pid="6" name="MSIP_Label_7b94a7b8-f06c-4dfe-bdcc-9b548fd58c31_Name">
    <vt:lpwstr>7b94a7b8-f06c-4dfe-bdcc-9b548fd58c31</vt:lpwstr>
  </property>
  <property fmtid="{D5CDD505-2E9C-101B-9397-08002B2CF9AE}" pid="7" name="MSIP_Label_7b94a7b8-f06c-4dfe-bdcc-9b548fd58c31_SiteId">
    <vt:lpwstr>9ce70869-60db-44fd-abe8-d2767077fc8f</vt:lpwstr>
  </property>
  <property fmtid="{D5CDD505-2E9C-101B-9397-08002B2CF9AE}" pid="8" name="MSIP_Label_7b94a7b8-f06c-4dfe-bdcc-9b548fd58c31_ActionId">
    <vt:lpwstr>1f9a4f47-f7d9-4c85-81b3-b78047d1ed9c</vt:lpwstr>
  </property>
  <property fmtid="{D5CDD505-2E9C-101B-9397-08002B2CF9AE}" pid="9" name="MSIP_Label_7b94a7b8-f06c-4dfe-bdcc-9b548fd58c31_ContentBits">
    <vt:lpwstr>0</vt:lpwstr>
  </property>
</Properties>
</file>