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606\gyr5\Burden Paper-Final Draft\Final Draft After X-clearance\AJIM Submission\Resubmission\Re-resubmission\Supplemental Tables - Editable\"/>
    </mc:Choice>
  </mc:AlternateContent>
  <xr:revisionPtr revIDLastSave="0" documentId="13_ncr:1_{37FF5CEB-C92B-4B0F-9671-E74E4C3385B9}" xr6:coauthVersionLast="41" xr6:coauthVersionMax="41" xr10:uidLastSave="{00000000-0000-0000-0000-000000000000}"/>
  <bookViews>
    <workbookView xWindow="-108" yWindow="-108" windowWidth="23256" windowHeight="12576" tabRatio="599" xr2:uid="{00000000-000D-0000-FFFF-FFFF00000000}"/>
  </bookViews>
  <sheets>
    <sheet name="Oil_Gas Extrac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8" l="1"/>
  <c r="F20" i="8"/>
  <c r="F18" i="8"/>
  <c r="F13" i="8"/>
  <c r="F9" i="8"/>
  <c r="F7" i="8"/>
  <c r="F5" i="8"/>
  <c r="T22" i="8" l="1"/>
  <c r="X22" i="8" s="1"/>
  <c r="R22" i="8"/>
  <c r="V22" i="8" s="1"/>
  <c r="T20" i="8"/>
  <c r="X20" i="8" s="1"/>
  <c r="R20" i="8"/>
  <c r="V20" i="8" s="1"/>
  <c r="T18" i="8"/>
  <c r="X18" i="8" s="1"/>
  <c r="R18" i="8"/>
  <c r="V18" i="8" s="1"/>
  <c r="T13" i="8"/>
  <c r="X13" i="8" s="1"/>
  <c r="R13" i="8"/>
  <c r="V13" i="8" s="1"/>
  <c r="T9" i="8"/>
  <c r="X9" i="8" s="1"/>
  <c r="R9" i="8"/>
  <c r="V9" i="8" s="1"/>
  <c r="T7" i="8"/>
  <c r="X7" i="8" s="1"/>
  <c r="R7" i="8"/>
  <c r="V7" i="8" s="1"/>
  <c r="T5" i="8"/>
  <c r="X5" i="8" s="1"/>
  <c r="R5" i="8"/>
  <c r="V5" i="8" s="1"/>
  <c r="F24" i="8" l="1"/>
  <c r="X24" i="8"/>
  <c r="V24" i="8"/>
</calcChain>
</file>

<file path=xl/sharedStrings.xml><?xml version="1.0" encoding="utf-8"?>
<sst xmlns="http://schemas.openxmlformats.org/spreadsheetml/2006/main" count="76" uniqueCount="31">
  <si>
    <t>Exposures</t>
  </si>
  <si>
    <t>Selected Respiratory Diseases</t>
  </si>
  <si>
    <t>-</t>
  </si>
  <si>
    <t>Estimated proportion due to occupational exposures (%) (AF)</t>
  </si>
  <si>
    <t>Incidence Rate due to occupational exposures (per 100,000)</t>
  </si>
  <si>
    <t>RR</t>
  </si>
  <si>
    <t>Estimated % exposed</t>
  </si>
  <si>
    <t xml:space="preserve">        Asthmagens</t>
  </si>
  <si>
    <t xml:space="preserve">        Vapors, gas, dusts, and fumes </t>
  </si>
  <si>
    <t xml:space="preserve">        Contact with TB-infected person</t>
  </si>
  <si>
    <t xml:space="preserve">        Silica</t>
  </si>
  <si>
    <t>Other Conditions of Interest</t>
  </si>
  <si>
    <t xml:space="preserve">        Needlestick injury</t>
  </si>
  <si>
    <t xml:space="preserve">        Noise</t>
  </si>
  <si>
    <t xml:space="preserve">        Shiftwork</t>
  </si>
  <si>
    <t xml:space="preserve">        Work stress</t>
  </si>
  <si>
    <t>Estimated number of cases due to occupational exposures</t>
  </si>
  <si>
    <t xml:space="preserve">        Environmental tobacco smoke (ETS)</t>
  </si>
  <si>
    <t>Total occupationally-related conditions</t>
  </si>
  <si>
    <t>Average Annual Number of Workers, 2013*</t>
  </si>
  <si>
    <t>Estimated number of cases</t>
  </si>
  <si>
    <t xml:space="preserve">    Asthma (age 20+)</t>
  </si>
  <si>
    <t xml:space="preserve">     COPD (age 30+)</t>
  </si>
  <si>
    <t xml:space="preserve">     TB (age 25+)</t>
  </si>
  <si>
    <t xml:space="preserve">     CHD (age 20-69)</t>
  </si>
  <si>
    <t xml:space="preserve">     HBV (age 20+)</t>
  </si>
  <si>
    <t xml:space="preserve">     HCV (age 20+)</t>
  </si>
  <si>
    <t xml:space="preserve">     Hearing Loss (age 20+)</t>
  </si>
  <si>
    <t>Incidence Rate 
(per 100,000)</t>
  </si>
  <si>
    <t>*Average Annual Number of Workers for 2013, in thousands. From Current Population Survey via NIOSH Employed Labor Force Estimates tool (http:www.bls.gov/cew)</t>
  </si>
  <si>
    <t>Table S12. Estimated Number and Proportion of Selected Non-Cancer Illnesses due to Occupational Exposure, Oil and Gas Extraction Industry, United States,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</si>
</sst>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0" fillId="0" borderId="0" xfId="0" applyFill="1"/>
    <xf numFmtId="2" fontId="0" fillId="0" borderId="0" xfId="0" applyNumberFormat="1" applyFont="1" applyBorder="1" applyAlignment="1">
      <alignment horizontal="right"/>
    </xf>
    <xf numFmtId="0" fontId="0" fillId="3" borderId="0" xfId="0" applyFill="1"/>
    <xf numFmtId="0" fontId="0" fillId="3" borderId="0" xfId="0" applyFont="1" applyFill="1" applyBorder="1"/>
    <xf numFmtId="2" fontId="0" fillId="3" borderId="0" xfId="0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left"/>
    </xf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1" fontId="0" fillId="2" borderId="0" xfId="0" applyNumberFormat="1" applyFill="1" applyBorder="1" applyAlignment="1">
      <alignment wrapText="1"/>
    </xf>
    <xf numFmtId="2" fontId="0" fillId="2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3" fontId="0" fillId="0" borderId="0" xfId="0" applyNumberFormat="1" applyFill="1"/>
    <xf numFmtId="2" fontId="0" fillId="0" borderId="0" xfId="0" applyNumberFormat="1" applyFill="1"/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Font="1" applyFill="1" applyBorder="1" applyAlignment="1">
      <alignment horizontal="left"/>
    </xf>
    <xf numFmtId="2" fontId="0" fillId="2" borderId="0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left"/>
    </xf>
    <xf numFmtId="2" fontId="0" fillId="2" borderId="0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0" fillId="2" borderId="0" xfId="0" applyNumberFormat="1" applyFill="1"/>
    <xf numFmtId="1" fontId="0" fillId="0" borderId="0" xfId="0" applyNumberFormat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2" borderId="0" xfId="0" applyNumberFormat="1" applyFill="1" applyAlignment="1">
      <alignment horizontal="left"/>
    </xf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1" fillId="0" borderId="3" xfId="0" applyFont="1" applyBorder="1"/>
    <xf numFmtId="0" fontId="0" fillId="0" borderId="3" xfId="0" applyFont="1" applyBorder="1" applyAlignment="1">
      <alignment horizontal="center" wrapText="1"/>
    </xf>
    <xf numFmtId="0" fontId="0" fillId="0" borderId="3" xfId="0" applyBorder="1"/>
    <xf numFmtId="0" fontId="2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5"/>
  <sheetViews>
    <sheetView showGridLines="0" tabSelected="1" workbookViewId="0">
      <selection activeCell="A2" sqref="A2"/>
    </sheetView>
  </sheetViews>
  <sheetFormatPr defaultColWidth="9.109375" defaultRowHeight="14.4" x14ac:dyDescent="0.3"/>
  <cols>
    <col min="1" max="1" width="40.6640625" style="82" customWidth="1"/>
    <col min="2" max="2" width="15.33203125" style="63" customWidth="1"/>
    <col min="3" max="3" width="4.109375" style="82" customWidth="1"/>
    <col min="4" max="4" width="12.6640625" style="63" customWidth="1"/>
    <col min="5" max="5" width="4.109375" style="82" customWidth="1"/>
    <col min="6" max="6" width="13.33203125" style="63" customWidth="1"/>
    <col min="7" max="7" width="4.109375" style="82" customWidth="1"/>
    <col min="8" max="8" width="11.44140625" style="63" customWidth="1"/>
    <col min="9" max="9" width="4.109375" style="82" customWidth="1"/>
    <col min="10" max="10" width="5.6640625" style="82" customWidth="1"/>
    <col min="11" max="11" width="1.5546875" style="82" customWidth="1"/>
    <col min="12" max="12" width="5.6640625" style="82" customWidth="1"/>
    <col min="13" max="13" width="4.109375" style="82" customWidth="1"/>
    <col min="14" max="14" width="9.109375" style="82" customWidth="1"/>
    <col min="15" max="15" width="1.5546875" style="82" customWidth="1"/>
    <col min="16" max="16" width="9.109375" style="82" customWidth="1"/>
    <col min="17" max="17" width="4.109375" style="82" customWidth="1"/>
    <col min="18" max="18" width="10.109375" style="82" customWidth="1"/>
    <col min="19" max="19" width="1.5546875" style="82" customWidth="1"/>
    <col min="20" max="20" width="10.109375" style="82" customWidth="1"/>
    <col min="21" max="21" width="4.109375" style="82" customWidth="1"/>
    <col min="22" max="22" width="10.6640625" style="82" customWidth="1"/>
    <col min="23" max="23" width="1.5546875" style="82" customWidth="1"/>
    <col min="24" max="24" width="10.6640625" style="82" customWidth="1"/>
    <col min="25" max="16384" width="9.109375" style="82"/>
  </cols>
  <sheetData>
    <row r="1" spans="1:24" ht="15.6" x14ac:dyDescent="0.3">
      <c r="A1" s="103" t="s">
        <v>30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4" x14ac:dyDescent="0.3">
      <c r="A2" s="2"/>
      <c r="B2" s="83"/>
      <c r="C2" s="2"/>
      <c r="D2" s="83"/>
      <c r="E2" s="2"/>
      <c r="F2" s="83"/>
      <c r="G2" s="2"/>
      <c r="H2" s="83"/>
      <c r="I2" s="2"/>
      <c r="J2" s="2"/>
      <c r="K2" s="2"/>
      <c r="L2" s="2"/>
      <c r="M2" s="2"/>
      <c r="N2" s="2"/>
      <c r="O2" s="2"/>
    </row>
    <row r="3" spans="1:24" ht="43.8" thickBot="1" x14ac:dyDescent="0.35">
      <c r="A3" s="100" t="s">
        <v>0</v>
      </c>
      <c r="B3" s="101" t="s">
        <v>19</v>
      </c>
      <c r="C3" s="101"/>
      <c r="D3" s="101" t="s">
        <v>28</v>
      </c>
      <c r="E3" s="101"/>
      <c r="F3" s="101" t="s">
        <v>20</v>
      </c>
      <c r="G3" s="101"/>
      <c r="H3" s="101" t="s">
        <v>6</v>
      </c>
      <c r="I3" s="101"/>
      <c r="J3" s="104" t="s">
        <v>5</v>
      </c>
      <c r="K3" s="104"/>
      <c r="L3" s="104"/>
      <c r="M3" s="100"/>
      <c r="N3" s="105" t="s">
        <v>3</v>
      </c>
      <c r="O3" s="105"/>
      <c r="P3" s="105"/>
      <c r="Q3" s="102"/>
      <c r="R3" s="105" t="s">
        <v>4</v>
      </c>
      <c r="S3" s="105"/>
      <c r="T3" s="105"/>
      <c r="U3" s="102"/>
      <c r="V3" s="106" t="s">
        <v>16</v>
      </c>
      <c r="W3" s="106"/>
      <c r="X3" s="106"/>
    </row>
    <row r="4" spans="1:24" x14ac:dyDescent="0.3">
      <c r="A4" s="3" t="s">
        <v>1</v>
      </c>
      <c r="B4" s="84"/>
      <c r="C4" s="3"/>
      <c r="D4" s="84"/>
      <c r="E4" s="3"/>
      <c r="F4" s="84"/>
      <c r="G4" s="3"/>
      <c r="H4" s="84"/>
      <c r="I4" s="3"/>
      <c r="J4" s="3"/>
      <c r="K4" s="3"/>
      <c r="L4" s="3"/>
      <c r="M4" s="3"/>
      <c r="N4" s="81"/>
      <c r="O4" s="81"/>
    </row>
    <row r="5" spans="1:24" x14ac:dyDescent="0.3">
      <c r="A5" s="27" t="s">
        <v>21</v>
      </c>
      <c r="B5" s="85">
        <v>586800</v>
      </c>
      <c r="C5" s="27"/>
      <c r="D5" s="28">
        <v>171.79</v>
      </c>
      <c r="E5" s="28"/>
      <c r="F5" s="85">
        <f>ROUND(B5*D5/100000,0)</f>
        <v>1008</v>
      </c>
      <c r="G5" s="28"/>
      <c r="H5" s="28"/>
      <c r="I5" s="28"/>
      <c r="J5" s="28"/>
      <c r="K5" s="28"/>
      <c r="L5" s="28"/>
      <c r="M5" s="27"/>
      <c r="N5" s="29">
        <v>18.38</v>
      </c>
      <c r="O5" s="61" t="s">
        <v>2</v>
      </c>
      <c r="P5" s="30">
        <v>39.65</v>
      </c>
      <c r="Q5" s="26"/>
      <c r="R5" s="29">
        <f>(N5/100)*D5</f>
        <v>31.575001999999998</v>
      </c>
      <c r="S5" s="62" t="s">
        <v>2</v>
      </c>
      <c r="T5" s="30">
        <f>(P5/100)*D5</f>
        <v>68.114734999999996</v>
      </c>
      <c r="U5" s="26"/>
      <c r="V5" s="31">
        <f>ROUND((R5/100000)*B5,0)</f>
        <v>185</v>
      </c>
      <c r="W5" s="64" t="s">
        <v>2</v>
      </c>
      <c r="X5" s="32">
        <f>ROUND((T5/100000)*B5,0)</f>
        <v>400</v>
      </c>
    </row>
    <row r="6" spans="1:24" x14ac:dyDescent="0.3">
      <c r="A6" s="4" t="s">
        <v>7</v>
      </c>
      <c r="B6" s="86"/>
      <c r="C6" s="4"/>
      <c r="D6" s="6"/>
      <c r="E6" s="6"/>
      <c r="F6" s="86"/>
      <c r="G6" s="6"/>
      <c r="H6" s="6">
        <v>46.92</v>
      </c>
      <c r="I6" s="6"/>
      <c r="J6" s="25">
        <v>1.48</v>
      </c>
      <c r="K6" s="6" t="s">
        <v>2</v>
      </c>
      <c r="L6" s="57">
        <v>2.4</v>
      </c>
      <c r="M6" s="4"/>
      <c r="N6" s="42">
        <v>18.38</v>
      </c>
      <c r="O6" s="10" t="s">
        <v>2</v>
      </c>
      <c r="P6" s="8">
        <v>39.65</v>
      </c>
      <c r="R6" s="42"/>
      <c r="T6" s="8"/>
      <c r="V6" s="41"/>
      <c r="W6" s="14"/>
      <c r="X6" s="13"/>
    </row>
    <row r="7" spans="1:24" x14ac:dyDescent="0.3">
      <c r="A7" s="22" t="s">
        <v>22</v>
      </c>
      <c r="B7" s="85">
        <v>586800</v>
      </c>
      <c r="C7" s="34"/>
      <c r="D7" s="36">
        <v>899.43</v>
      </c>
      <c r="E7" s="36"/>
      <c r="F7" s="89">
        <f>ROUND(B7*D7/100000,0)</f>
        <v>5278</v>
      </c>
      <c r="G7" s="36"/>
      <c r="H7" s="36"/>
      <c r="I7" s="36"/>
      <c r="J7" s="35"/>
      <c r="K7" s="36"/>
      <c r="L7" s="68"/>
      <c r="M7" s="22"/>
      <c r="N7" s="40">
        <v>34.25</v>
      </c>
      <c r="O7" s="37" t="s">
        <v>2</v>
      </c>
      <c r="P7" s="38">
        <v>34.25</v>
      </c>
      <c r="Q7" s="23"/>
      <c r="R7" s="29">
        <f t="shared" ref="R7:R9" si="0">(N7/100)*D7</f>
        <v>308.05477500000001</v>
      </c>
      <c r="S7" s="37" t="s">
        <v>2</v>
      </c>
      <c r="T7" s="38">
        <f t="shared" ref="T7:T22" si="1">(P7/100)*D7</f>
        <v>308.05477500000001</v>
      </c>
      <c r="U7" s="23"/>
      <c r="V7" s="31">
        <f>ROUND((R7/100000)*B7,0)</f>
        <v>1808</v>
      </c>
      <c r="W7" s="37" t="s">
        <v>2</v>
      </c>
      <c r="X7" s="32">
        <f>ROUND((T7/100000)*B7,0)</f>
        <v>1808</v>
      </c>
    </row>
    <row r="8" spans="1:24" x14ac:dyDescent="0.3">
      <c r="A8" s="5" t="s">
        <v>8</v>
      </c>
      <c r="B8" s="87"/>
      <c r="C8" s="5"/>
      <c r="D8" s="6"/>
      <c r="E8" s="6"/>
      <c r="F8" s="86"/>
      <c r="G8" s="6"/>
      <c r="H8" s="6">
        <v>46.92</v>
      </c>
      <c r="I8" s="6"/>
      <c r="J8" s="25">
        <v>2.11</v>
      </c>
      <c r="K8" s="6" t="s">
        <v>2</v>
      </c>
      <c r="L8" s="57">
        <v>2.11</v>
      </c>
      <c r="M8" s="4"/>
      <c r="N8" s="58">
        <v>34.25</v>
      </c>
      <c r="O8" s="10" t="s">
        <v>2</v>
      </c>
      <c r="P8" s="8">
        <v>34.25</v>
      </c>
      <c r="R8" s="42"/>
      <c r="S8" s="10"/>
      <c r="T8" s="8"/>
      <c r="V8" s="41"/>
      <c r="W8" s="14"/>
      <c r="X8" s="13"/>
    </row>
    <row r="9" spans="1:24" x14ac:dyDescent="0.3">
      <c r="A9" s="22" t="s">
        <v>23</v>
      </c>
      <c r="B9" s="85">
        <v>586800</v>
      </c>
      <c r="C9" s="34"/>
      <c r="D9" s="36">
        <v>3.14</v>
      </c>
      <c r="E9" s="36"/>
      <c r="F9" s="89">
        <f>ROUND(B9*D9/100000,0)</f>
        <v>18</v>
      </c>
      <c r="G9" s="36"/>
      <c r="H9" s="36"/>
      <c r="I9" s="36"/>
      <c r="J9" s="35"/>
      <c r="K9" s="36"/>
      <c r="L9" s="68"/>
      <c r="M9" s="22"/>
      <c r="N9" s="40">
        <v>5.09</v>
      </c>
      <c r="O9" s="37" t="s">
        <v>2</v>
      </c>
      <c r="P9" s="38">
        <v>5.09</v>
      </c>
      <c r="Q9" s="23"/>
      <c r="R9" s="29">
        <f t="shared" si="0"/>
        <v>0.159826</v>
      </c>
      <c r="S9" s="37" t="s">
        <v>2</v>
      </c>
      <c r="T9" s="38">
        <f t="shared" si="1"/>
        <v>0.159826</v>
      </c>
      <c r="U9" s="23"/>
      <c r="V9" s="31">
        <f>ROUND((R9/100000)*B9,0)</f>
        <v>1</v>
      </c>
      <c r="W9" s="37" t="s">
        <v>2</v>
      </c>
      <c r="X9" s="32">
        <f>ROUND((T9/100000)*B9,0)</f>
        <v>1</v>
      </c>
    </row>
    <row r="10" spans="1:24" x14ac:dyDescent="0.3">
      <c r="A10" s="5" t="s">
        <v>9</v>
      </c>
      <c r="B10" s="87"/>
      <c r="C10" s="5"/>
      <c r="D10" s="6"/>
      <c r="E10" s="6"/>
      <c r="F10" s="86"/>
      <c r="G10" s="6"/>
      <c r="H10" s="98">
        <v>0</v>
      </c>
      <c r="I10" s="6"/>
      <c r="J10" s="25">
        <v>1.93</v>
      </c>
      <c r="K10" s="6" t="s">
        <v>2</v>
      </c>
      <c r="L10" s="57">
        <v>1.93</v>
      </c>
      <c r="M10" s="4"/>
      <c r="N10" s="69">
        <v>0</v>
      </c>
      <c r="O10" s="10" t="s">
        <v>2</v>
      </c>
      <c r="P10" s="70">
        <v>0</v>
      </c>
      <c r="R10" s="1"/>
      <c r="S10" s="10"/>
      <c r="T10" s="8"/>
      <c r="V10" s="12"/>
      <c r="W10" s="14"/>
      <c r="X10" s="13"/>
    </row>
    <row r="11" spans="1:24" x14ac:dyDescent="0.3">
      <c r="A11" s="5" t="s">
        <v>10</v>
      </c>
      <c r="B11" s="87"/>
      <c r="C11" s="5"/>
      <c r="D11" s="6"/>
      <c r="E11" s="6"/>
      <c r="F11" s="86"/>
      <c r="G11" s="6"/>
      <c r="H11" s="94">
        <v>2.2450000000000001</v>
      </c>
      <c r="I11" s="6"/>
      <c r="J11" s="25">
        <v>3.39</v>
      </c>
      <c r="K11" s="6" t="s">
        <v>2</v>
      </c>
      <c r="L11" s="57">
        <v>3.39</v>
      </c>
      <c r="M11" s="4"/>
      <c r="N11" s="11">
        <v>5.09</v>
      </c>
      <c r="O11" s="10" t="s">
        <v>2</v>
      </c>
      <c r="P11" s="8">
        <v>5.09</v>
      </c>
      <c r="R11" s="1"/>
      <c r="S11" s="10"/>
      <c r="T11" s="8"/>
      <c r="V11" s="12"/>
      <c r="W11" s="14"/>
      <c r="X11" s="13"/>
    </row>
    <row r="12" spans="1:24" x14ac:dyDescent="0.3">
      <c r="A12" s="3" t="s">
        <v>11</v>
      </c>
      <c r="B12" s="88"/>
      <c r="C12" s="3"/>
      <c r="D12" s="7"/>
      <c r="E12" s="7"/>
      <c r="F12" s="87"/>
      <c r="G12" s="7"/>
      <c r="H12" s="95"/>
      <c r="I12" s="7"/>
      <c r="J12" s="7"/>
      <c r="K12" s="7"/>
      <c r="L12" s="7"/>
      <c r="M12" s="3"/>
      <c r="N12" s="9"/>
      <c r="O12" s="10"/>
      <c r="P12" s="10"/>
      <c r="R12" s="49"/>
      <c r="S12" s="47"/>
      <c r="T12" s="50"/>
      <c r="U12" s="24"/>
      <c r="V12" s="41"/>
      <c r="W12" s="65"/>
      <c r="X12" s="46"/>
    </row>
    <row r="13" spans="1:24" x14ac:dyDescent="0.3">
      <c r="A13" s="22" t="s">
        <v>24</v>
      </c>
      <c r="B13" s="85">
        <v>586800</v>
      </c>
      <c r="C13" s="22"/>
      <c r="D13" s="36">
        <v>292.52</v>
      </c>
      <c r="E13" s="36"/>
      <c r="F13" s="89">
        <f>ROUND(B13*D13/100000,0)</f>
        <v>1717</v>
      </c>
      <c r="G13" s="36"/>
      <c r="H13" s="96"/>
      <c r="I13" s="36"/>
      <c r="J13" s="36"/>
      <c r="K13" s="36"/>
      <c r="L13" s="36"/>
      <c r="M13" s="22"/>
      <c r="N13" s="39">
        <v>21.89</v>
      </c>
      <c r="O13" s="37" t="s">
        <v>2</v>
      </c>
      <c r="P13" s="38">
        <v>51.88</v>
      </c>
      <c r="Q13" s="23"/>
      <c r="R13" s="39">
        <f t="shared" ref="R13:R22" si="2">(N13/100)*D13</f>
        <v>64.032628000000003</v>
      </c>
      <c r="S13" s="37" t="s">
        <v>2</v>
      </c>
      <c r="T13" s="38">
        <f t="shared" si="1"/>
        <v>151.759376</v>
      </c>
      <c r="U13" s="23"/>
      <c r="V13" s="31">
        <f>ROUND((R13/100000)*B13,0)</f>
        <v>376</v>
      </c>
      <c r="W13" s="37" t="s">
        <v>2</v>
      </c>
      <c r="X13" s="32">
        <f>ROUND((T13/100000)*B13,0)</f>
        <v>891</v>
      </c>
    </row>
    <row r="14" spans="1:24" x14ac:dyDescent="0.3">
      <c r="A14" s="5" t="s">
        <v>17</v>
      </c>
      <c r="B14" s="87"/>
      <c r="C14" s="5"/>
      <c r="D14" s="7"/>
      <c r="E14" s="7"/>
      <c r="F14" s="87"/>
      <c r="G14" s="7"/>
      <c r="H14" s="95">
        <v>40.125999999999998</v>
      </c>
      <c r="I14" s="7"/>
      <c r="J14" s="33">
        <v>1.19</v>
      </c>
      <c r="K14" s="10" t="s">
        <v>2</v>
      </c>
      <c r="L14" s="59">
        <v>1.22</v>
      </c>
      <c r="M14" s="4"/>
      <c r="N14" s="58">
        <v>7.08</v>
      </c>
      <c r="O14" s="10" t="s">
        <v>2</v>
      </c>
      <c r="P14" s="8">
        <v>8.11</v>
      </c>
      <c r="R14" s="49"/>
      <c r="S14" s="47"/>
      <c r="T14" s="50"/>
      <c r="U14" s="24"/>
      <c r="V14" s="41"/>
      <c r="W14" s="65"/>
      <c r="X14" s="46"/>
    </row>
    <row r="15" spans="1:24" x14ac:dyDescent="0.3">
      <c r="A15" s="5" t="s">
        <v>13</v>
      </c>
      <c r="B15" s="87"/>
      <c r="C15" s="5"/>
      <c r="D15" s="7"/>
      <c r="E15" s="7"/>
      <c r="F15" s="87"/>
      <c r="G15" s="7"/>
      <c r="H15" s="7">
        <v>75.8</v>
      </c>
      <c r="I15" s="7"/>
      <c r="J15" s="33">
        <v>1.06</v>
      </c>
      <c r="K15" s="10" t="s">
        <v>2</v>
      </c>
      <c r="L15" s="59">
        <v>1.51</v>
      </c>
      <c r="M15" s="4"/>
      <c r="N15" s="58">
        <v>4.3499999999999996</v>
      </c>
      <c r="O15" s="10" t="s">
        <v>2</v>
      </c>
      <c r="P15" s="8">
        <v>27.88</v>
      </c>
      <c r="R15" s="49"/>
      <c r="S15" s="47"/>
      <c r="T15" s="50"/>
      <c r="U15" s="24"/>
      <c r="V15" s="41"/>
      <c r="W15" s="65"/>
      <c r="X15" s="46"/>
    </row>
    <row r="16" spans="1:24" x14ac:dyDescent="0.3">
      <c r="A16" s="5" t="s">
        <v>14</v>
      </c>
      <c r="B16" s="87"/>
      <c r="C16" s="5"/>
      <c r="D16" s="7"/>
      <c r="E16" s="7"/>
      <c r="F16" s="87"/>
      <c r="G16" s="7"/>
      <c r="H16" s="7">
        <v>28.3</v>
      </c>
      <c r="I16" s="7"/>
      <c r="J16" s="33">
        <v>1.1200000000000001</v>
      </c>
      <c r="K16" s="10" t="s">
        <v>2</v>
      </c>
      <c r="L16" s="59">
        <v>1.32</v>
      </c>
      <c r="M16" s="4"/>
      <c r="N16" s="58">
        <v>3.28</v>
      </c>
      <c r="O16" s="10" t="s">
        <v>2</v>
      </c>
      <c r="P16" s="8">
        <v>8.3000000000000007</v>
      </c>
      <c r="R16" s="49"/>
      <c r="S16" s="47"/>
      <c r="T16" s="50"/>
      <c r="U16" s="24"/>
      <c r="V16" s="41"/>
      <c r="W16" s="65"/>
      <c r="X16" s="46"/>
    </row>
    <row r="17" spans="1:24" x14ac:dyDescent="0.3">
      <c r="A17" s="5" t="s">
        <v>15</v>
      </c>
      <c r="B17" s="87"/>
      <c r="C17" s="5"/>
      <c r="D17" s="7"/>
      <c r="E17" s="7"/>
      <c r="F17" s="87"/>
      <c r="G17" s="7"/>
      <c r="H17" s="7">
        <v>77.3</v>
      </c>
      <c r="I17" s="7"/>
      <c r="J17" s="33">
        <v>1.1299999999999999</v>
      </c>
      <c r="K17" s="10" t="s">
        <v>2</v>
      </c>
      <c r="L17" s="59">
        <v>1.34</v>
      </c>
      <c r="M17" s="4"/>
      <c r="N17" s="58">
        <v>9.1300000000000008</v>
      </c>
      <c r="O17" s="10" t="s">
        <v>2</v>
      </c>
      <c r="P17" s="8">
        <v>20.81</v>
      </c>
      <c r="R17" s="49"/>
      <c r="S17" s="47"/>
      <c r="T17" s="50"/>
      <c r="U17" s="24"/>
      <c r="V17" s="41"/>
      <c r="W17" s="65"/>
      <c r="X17" s="46"/>
    </row>
    <row r="18" spans="1:24" x14ac:dyDescent="0.3">
      <c r="A18" s="22" t="s">
        <v>25</v>
      </c>
      <c r="B18" s="85">
        <v>586800</v>
      </c>
      <c r="C18" s="22"/>
      <c r="D18" s="36">
        <v>5.65</v>
      </c>
      <c r="E18" s="36"/>
      <c r="F18" s="89">
        <f>ROUND(B18*D18/100000,0)</f>
        <v>33</v>
      </c>
      <c r="G18" s="36"/>
      <c r="H18" s="96"/>
      <c r="I18" s="36"/>
      <c r="J18" s="36"/>
      <c r="K18" s="36"/>
      <c r="L18" s="36"/>
      <c r="M18" s="22"/>
      <c r="N18" s="71">
        <v>0</v>
      </c>
      <c r="O18" s="37" t="s">
        <v>2</v>
      </c>
      <c r="P18" s="75">
        <v>0</v>
      </c>
      <c r="Q18" s="23"/>
      <c r="R18" s="71">
        <f t="shared" si="2"/>
        <v>0</v>
      </c>
      <c r="S18" s="78" t="s">
        <v>2</v>
      </c>
      <c r="T18" s="75">
        <f t="shared" si="1"/>
        <v>0</v>
      </c>
      <c r="U18" s="23"/>
      <c r="V18" s="31">
        <f>ROUND((R18/100000)*B18,0)</f>
        <v>0</v>
      </c>
      <c r="W18" s="37" t="s">
        <v>2</v>
      </c>
      <c r="X18" s="32">
        <f>ROUND((T18/100000)*B18,0)</f>
        <v>0</v>
      </c>
    </row>
    <row r="19" spans="1:24" x14ac:dyDescent="0.3">
      <c r="A19" s="4" t="s">
        <v>12</v>
      </c>
      <c r="B19" s="86"/>
      <c r="C19" s="4"/>
      <c r="D19" s="6"/>
      <c r="E19" s="6"/>
      <c r="F19" s="87"/>
      <c r="G19" s="6"/>
      <c r="H19" s="98">
        <v>0</v>
      </c>
      <c r="I19" s="6"/>
      <c r="J19" s="25">
        <v>1.21</v>
      </c>
      <c r="K19" s="10" t="s">
        <v>2</v>
      </c>
      <c r="L19" s="57">
        <v>1.48</v>
      </c>
      <c r="M19" s="4"/>
      <c r="N19" s="72">
        <v>0</v>
      </c>
      <c r="O19" s="10" t="s">
        <v>2</v>
      </c>
      <c r="P19" s="70">
        <v>0</v>
      </c>
      <c r="R19" s="76"/>
      <c r="S19" s="79"/>
      <c r="T19" s="77"/>
      <c r="U19" s="24"/>
      <c r="V19" s="41"/>
      <c r="W19" s="65"/>
      <c r="X19" s="46"/>
    </row>
    <row r="20" spans="1:24" x14ac:dyDescent="0.3">
      <c r="A20" s="22" t="s">
        <v>26</v>
      </c>
      <c r="B20" s="85">
        <v>586800</v>
      </c>
      <c r="C20" s="22"/>
      <c r="D20" s="36">
        <v>5.72</v>
      </c>
      <c r="E20" s="36"/>
      <c r="F20" s="89">
        <f>ROUND(B20*D20/100000,0)</f>
        <v>34</v>
      </c>
      <c r="G20" s="36"/>
      <c r="H20" s="96"/>
      <c r="I20" s="36"/>
      <c r="J20" s="36"/>
      <c r="K20" s="36"/>
      <c r="L20" s="36"/>
      <c r="M20" s="22"/>
      <c r="N20" s="73">
        <v>0</v>
      </c>
      <c r="O20" s="39" t="s">
        <v>2</v>
      </c>
      <c r="P20" s="75">
        <v>0</v>
      </c>
      <c r="Q20" s="23"/>
      <c r="R20" s="71">
        <f t="shared" si="2"/>
        <v>0</v>
      </c>
      <c r="S20" s="78" t="s">
        <v>2</v>
      </c>
      <c r="T20" s="75">
        <f t="shared" si="1"/>
        <v>0</v>
      </c>
      <c r="U20" s="23"/>
      <c r="V20" s="31">
        <f>ROUND((R20/100000)*B20,0)</f>
        <v>0</v>
      </c>
      <c r="W20" s="37" t="s">
        <v>2</v>
      </c>
      <c r="X20" s="32">
        <f>ROUND((T20/100000)*B20,0)</f>
        <v>0</v>
      </c>
    </row>
    <row r="21" spans="1:24" x14ac:dyDescent="0.3">
      <c r="A21" s="5" t="s">
        <v>12</v>
      </c>
      <c r="B21" s="87"/>
      <c r="C21" s="5"/>
      <c r="D21" s="6"/>
      <c r="E21" s="6"/>
      <c r="F21" s="87"/>
      <c r="G21" s="6"/>
      <c r="H21" s="98">
        <v>0</v>
      </c>
      <c r="I21" s="6"/>
      <c r="J21" s="25">
        <v>1.17</v>
      </c>
      <c r="K21" s="10" t="s">
        <v>2</v>
      </c>
      <c r="L21" s="57">
        <v>1.17</v>
      </c>
      <c r="M21" s="4"/>
      <c r="N21" s="74">
        <v>0</v>
      </c>
      <c r="O21" s="10" t="s">
        <v>2</v>
      </c>
      <c r="P21" s="70">
        <v>0</v>
      </c>
      <c r="R21" s="49"/>
      <c r="S21" s="47"/>
      <c r="T21" s="50"/>
      <c r="U21" s="24"/>
      <c r="V21" s="41"/>
      <c r="W21" s="48"/>
      <c r="X21" s="46"/>
    </row>
    <row r="22" spans="1:24" x14ac:dyDescent="0.3">
      <c r="A22" s="22" t="s">
        <v>27</v>
      </c>
      <c r="B22" s="85">
        <v>586800</v>
      </c>
      <c r="C22" s="22"/>
      <c r="D22" s="36">
        <v>21</v>
      </c>
      <c r="E22" s="36"/>
      <c r="F22" s="89">
        <f>ROUND(B22*D22/100000,0)</f>
        <v>123</v>
      </c>
      <c r="G22" s="36"/>
      <c r="H22" s="96"/>
      <c r="I22" s="36"/>
      <c r="J22" s="36"/>
      <c r="K22" s="36"/>
      <c r="L22" s="36"/>
      <c r="M22" s="22"/>
      <c r="N22" s="43">
        <v>6.39</v>
      </c>
      <c r="O22" s="60" t="s">
        <v>2</v>
      </c>
      <c r="P22" s="44">
        <v>35.94</v>
      </c>
      <c r="Q22" s="45"/>
      <c r="R22" s="39">
        <f t="shared" si="2"/>
        <v>1.3418999999999999</v>
      </c>
      <c r="S22" s="37" t="s">
        <v>2</v>
      </c>
      <c r="T22" s="38">
        <f t="shared" si="1"/>
        <v>7.5473999999999997</v>
      </c>
      <c r="U22" s="45"/>
      <c r="V22" s="31">
        <f>ROUND((R22/100000)*B22,0)</f>
        <v>8</v>
      </c>
      <c r="W22" s="37" t="s">
        <v>2</v>
      </c>
      <c r="X22" s="32">
        <f>ROUND((T22/100000)*B22,0)</f>
        <v>44</v>
      </c>
    </row>
    <row r="23" spans="1:24" x14ac:dyDescent="0.3">
      <c r="A23" s="15" t="s">
        <v>13</v>
      </c>
      <c r="B23" s="90"/>
      <c r="C23" s="15"/>
      <c r="D23" s="16"/>
      <c r="E23" s="16"/>
      <c r="F23" s="16"/>
      <c r="G23" s="16"/>
      <c r="H23" s="7">
        <v>75.8</v>
      </c>
      <c r="I23" s="16"/>
      <c r="J23" s="66">
        <v>1.0900000000000001</v>
      </c>
      <c r="K23" s="10" t="s">
        <v>2</v>
      </c>
      <c r="L23" s="67">
        <v>1.74</v>
      </c>
      <c r="M23" s="15"/>
      <c r="N23" s="17">
        <v>6.39</v>
      </c>
      <c r="O23" s="10" t="s">
        <v>2</v>
      </c>
      <c r="P23" s="18">
        <v>35.94</v>
      </c>
      <c r="Q23" s="19"/>
      <c r="R23" s="17"/>
      <c r="S23" s="17"/>
      <c r="T23" s="18"/>
      <c r="U23" s="19"/>
      <c r="V23" s="20"/>
      <c r="W23" s="19"/>
      <c r="X23" s="21"/>
    </row>
    <row r="24" spans="1:24" ht="15" thickBot="1" x14ac:dyDescent="0.35">
      <c r="A24" s="52" t="s">
        <v>18</v>
      </c>
      <c r="B24" s="91"/>
      <c r="C24" s="51"/>
      <c r="D24" s="92"/>
      <c r="E24" s="52"/>
      <c r="F24" s="93">
        <f>SUM(F5:F23)</f>
        <v>8211</v>
      </c>
      <c r="G24" s="52"/>
      <c r="H24" s="92"/>
      <c r="I24" s="52"/>
      <c r="J24" s="52"/>
      <c r="K24" s="52"/>
      <c r="L24" s="52"/>
      <c r="M24" s="53"/>
      <c r="N24" s="53"/>
      <c r="O24" s="53"/>
      <c r="P24" s="53"/>
      <c r="Q24" s="53"/>
      <c r="R24" s="53"/>
      <c r="S24" s="53"/>
      <c r="T24" s="53"/>
      <c r="U24" s="54"/>
      <c r="V24" s="55">
        <f>SUM(V5:V23)</f>
        <v>2378</v>
      </c>
      <c r="W24" s="99" t="s">
        <v>2</v>
      </c>
      <c r="X24" s="56">
        <f>SUM(X5:X23)</f>
        <v>3144</v>
      </c>
    </row>
    <row r="25" spans="1:24" x14ac:dyDescent="0.3">
      <c r="A25" s="80" t="s">
        <v>29</v>
      </c>
      <c r="B25" s="97"/>
      <c r="C25" s="80"/>
      <c r="D25" s="97"/>
      <c r="E25" s="80"/>
      <c r="F25" s="97"/>
      <c r="G25" s="80"/>
      <c r="H25" s="97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</sheetData>
  <mergeCells count="4">
    <mergeCell ref="J3:L3"/>
    <mergeCell ref="N3:P3"/>
    <mergeCell ref="R3:T3"/>
    <mergeCell ref="V3:X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Oil_Gas Extraction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lindabrown</dc:creator>
  <cp:lastModifiedBy>Groenewold, Matthew (CDC/NIOSH/DSHEFS)</cp:lastModifiedBy>
  <cp:lastPrinted>2016-03-25T20:11:24Z</cp:lastPrinted>
  <dcterms:created xsi:type="dcterms:W3CDTF">2015-12-04T22:03:27Z</dcterms:created>
  <dcterms:modified xsi:type="dcterms:W3CDTF">2019-09-03T18:46:05Z</dcterms:modified>
</cp:coreProperties>
</file>